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30" windowWidth="15210" windowHeight="7710" firstSheet="9" activeTab="9"/>
  </bookViews>
  <sheets>
    <sheet name="Spielplan" sheetId="1" r:id="rId1"/>
    <sheet name="D_Kreuztab" sheetId="2" r:id="rId2"/>
    <sheet name="Ergeb_D" sheetId="3" r:id="rId3"/>
    <sheet name="H_Kreuztab" sheetId="4" r:id="rId4"/>
    <sheet name="Ergeb_H" sheetId="5" r:id="rId5"/>
    <sheet name="Tore_Damen" sheetId="6" r:id="rId6"/>
    <sheet name="Tore_Herren" sheetId="7" r:id="rId7"/>
    <sheet name="D_OESTM04" sheetId="8" r:id="rId8"/>
    <sheet name="Herren Torschützenkönig" sheetId="9" r:id="rId9"/>
    <sheet name="Damen Torschützenkönigin" sheetId="10" r:id="rId10"/>
    <sheet name="Damen Torschüztenkönigin A" sheetId="11" r:id="rId11"/>
    <sheet name="Herren Torschützenkönig A" sheetId="12" r:id="rId12"/>
  </sheets>
  <definedNames/>
  <calcPr fullCalcOnLoad="1"/>
</workbook>
</file>

<file path=xl/sharedStrings.xml><?xml version="1.0" encoding="utf-8"?>
<sst xmlns="http://schemas.openxmlformats.org/spreadsheetml/2006/main" count="1314" uniqueCount="239">
  <si>
    <t>SPIELPLAN</t>
  </si>
  <si>
    <t>Halle A</t>
  </si>
  <si>
    <t>Halle B</t>
  </si>
  <si>
    <t>Zeit</t>
  </si>
  <si>
    <t>Nr.</t>
  </si>
  <si>
    <t>Mannschaft 1</t>
  </si>
  <si>
    <t>:</t>
  </si>
  <si>
    <t>Mannschaft 2</t>
  </si>
  <si>
    <t>Ergebnis</t>
  </si>
  <si>
    <t>T2</t>
  </si>
  <si>
    <t>S</t>
  </si>
  <si>
    <t>T1</t>
  </si>
  <si>
    <t>V</t>
  </si>
  <si>
    <t>O2</t>
  </si>
  <si>
    <t>O1</t>
  </si>
  <si>
    <t>DST</t>
  </si>
  <si>
    <t>DD</t>
  </si>
  <si>
    <t>DV</t>
  </si>
  <si>
    <t>DW</t>
  </si>
  <si>
    <t>ST1</t>
  </si>
  <si>
    <t>ST2</t>
  </si>
  <si>
    <t xml:space="preserve">S </t>
  </si>
  <si>
    <t>20 Min Pause</t>
  </si>
  <si>
    <t>Herren Aufstiegsrunde</t>
  </si>
  <si>
    <t>Herren Platzierungsspiele</t>
  </si>
  <si>
    <t>Herren Semifinale</t>
  </si>
  <si>
    <t>Damenturnierfinale (ggfs. gleichzeitig auch ÖSTM-Finale)</t>
  </si>
  <si>
    <t>Herren Spiel um Platz 3</t>
  </si>
  <si>
    <t>Herren Spiel um Platz 5</t>
  </si>
  <si>
    <t>Falls erforderlich Damen ÖSTM-Finale</t>
  </si>
  <si>
    <t>Herren Finale</t>
  </si>
  <si>
    <t>Mannschaft</t>
  </si>
  <si>
    <t>Name</t>
  </si>
  <si>
    <t>Steiermark 1</t>
  </si>
  <si>
    <t>Steiermark 2</t>
  </si>
  <si>
    <t>OÖBSC 1</t>
  </si>
  <si>
    <t>OÖBSC 2</t>
  </si>
  <si>
    <t>VSC Wien</t>
  </si>
  <si>
    <t>ABSV Wien</t>
  </si>
  <si>
    <t>Tirol 1</t>
  </si>
  <si>
    <t>Tirol 2</t>
  </si>
  <si>
    <t>Griesbacher Franz</t>
  </si>
  <si>
    <t>Moser Erwin</t>
  </si>
  <si>
    <t>Fastian Martin</t>
  </si>
  <si>
    <t>Müllner Helmut</t>
  </si>
  <si>
    <t>Tore</t>
  </si>
  <si>
    <t>Czuk Franz</t>
  </si>
  <si>
    <t>Kager Franz</t>
  </si>
  <si>
    <t>Hinterberger Martin</t>
  </si>
  <si>
    <t>Engleder Franz</t>
  </si>
  <si>
    <t>Bayerhofer Robert</t>
  </si>
  <si>
    <t>Reischl Johann</t>
  </si>
  <si>
    <t>Gierlinger Christian</t>
  </si>
  <si>
    <t>Kühne Bruno</t>
  </si>
  <si>
    <t>Vasic Vladimir</t>
  </si>
  <si>
    <t>Bergmann Andreas</t>
  </si>
  <si>
    <t>Berger Michael</t>
  </si>
  <si>
    <t>Frühwirth Erwin</t>
  </si>
  <si>
    <t>Weiser Peter</t>
  </si>
  <si>
    <t>Neubacher Helmut</t>
  </si>
  <si>
    <t>Seiwald Andreas</t>
  </si>
  <si>
    <t>Ott Max</t>
  </si>
  <si>
    <t>Kürzel</t>
  </si>
  <si>
    <t>BSSV Salzburg</t>
  </si>
  <si>
    <t>Leibchen-Nr.</t>
  </si>
  <si>
    <t>Steiermark</t>
  </si>
  <si>
    <t>Tieber Birgit</t>
  </si>
  <si>
    <t>Pfatschbacher Karin</t>
  </si>
  <si>
    <t>Rauch Claudia</t>
  </si>
  <si>
    <t>Schneider Julia</t>
  </si>
  <si>
    <t>Schneider Belinda</t>
  </si>
  <si>
    <t>Obermaier Claudia</t>
  </si>
  <si>
    <t>DVSC</t>
  </si>
  <si>
    <t>ST-0060</t>
  </si>
  <si>
    <t>ST-0064</t>
  </si>
  <si>
    <t>ST-0056</t>
  </si>
  <si>
    <t>ST-0047</t>
  </si>
  <si>
    <t>ST-0055</t>
  </si>
  <si>
    <t>ST-0402</t>
  </si>
  <si>
    <t>ST-0414</t>
  </si>
  <si>
    <t>V-454</t>
  </si>
  <si>
    <t>V-331</t>
  </si>
  <si>
    <t>V-333</t>
  </si>
  <si>
    <t>VBSC</t>
  </si>
  <si>
    <t>Eigeldinger Simon</t>
  </si>
  <si>
    <t>V-453</t>
  </si>
  <si>
    <t>V-481</t>
  </si>
  <si>
    <t>Krapf Claudio</t>
  </si>
  <si>
    <t>V-42</t>
  </si>
  <si>
    <t>Knoll Florian</t>
  </si>
  <si>
    <t>V-501</t>
  </si>
  <si>
    <t>S-079</t>
  </si>
  <si>
    <t>S-064</t>
  </si>
  <si>
    <t>S-082</t>
  </si>
  <si>
    <t>S-063</t>
  </si>
  <si>
    <t>Masic Vinko</t>
  </si>
  <si>
    <t>ÖSTM TORBALL 2004</t>
  </si>
  <si>
    <t>HINRUNDE</t>
  </si>
  <si>
    <t>Dortmund</t>
  </si>
  <si>
    <t>Vorarlberg</t>
  </si>
  <si>
    <t>RÜCKRUNDE</t>
  </si>
  <si>
    <t>A</t>
  </si>
  <si>
    <t>Salzburg</t>
  </si>
  <si>
    <t>B</t>
  </si>
  <si>
    <t>G</t>
  </si>
  <si>
    <t>M</t>
  </si>
  <si>
    <t>F</t>
  </si>
  <si>
    <t>R</t>
  </si>
  <si>
    <t>Ref</t>
  </si>
  <si>
    <t>Österreichische Staatsmeisterschaft im Torball für Blinde und Sehbehinderte</t>
  </si>
  <si>
    <t>Pkte</t>
  </si>
  <si>
    <t>Rang</t>
  </si>
  <si>
    <t>Punkte</t>
  </si>
  <si>
    <t>Tordifferenz</t>
  </si>
  <si>
    <t>GRUPPE A</t>
  </si>
  <si>
    <t>GRUPPE B</t>
  </si>
  <si>
    <t>WVSC</t>
  </si>
  <si>
    <t>WABSV</t>
  </si>
  <si>
    <t>27.11.2004, ASKÖ-Stadion Halle B in Graz-Eggenberg</t>
  </si>
  <si>
    <t>Abkürzungen:</t>
  </si>
  <si>
    <t xml:space="preserve">Damenmannschaften: DD=Dortmund; DST=Steiermark; DV=Vorarlberg; DW=Wien </t>
  </si>
  <si>
    <t>Herrenteams: O=Oberösterreich; S=Salzburg; ST=Steiermark; T=Tirol, V=Vorarlberg; W=Wien</t>
  </si>
  <si>
    <t>Tor-Diff.</t>
  </si>
  <si>
    <t>ST-0143</t>
  </si>
  <si>
    <t>Zündel Emanuel</t>
  </si>
  <si>
    <t>Spiel 1</t>
  </si>
  <si>
    <t>Spiel 2</t>
  </si>
  <si>
    <t>Spiel 3</t>
  </si>
  <si>
    <t>Spiel 4</t>
  </si>
  <si>
    <t>Pkte 1</t>
  </si>
  <si>
    <t>Pkte 2</t>
  </si>
  <si>
    <t>Pkte 3</t>
  </si>
  <si>
    <t>Pkte 4</t>
  </si>
  <si>
    <t>TORBALL ÖSTM 2004</t>
  </si>
  <si>
    <t>ERGEBNISLISTE  DAMEN</t>
  </si>
  <si>
    <t>Dortmund Deusen</t>
  </si>
  <si>
    <t>27. November 2004 in Graz</t>
  </si>
  <si>
    <t xml:space="preserve">                                  Tordifferenz</t>
  </si>
  <si>
    <t>GESAMT</t>
  </si>
  <si>
    <t>ERGEBNISLISTE  INT. DAMENTURNIER</t>
  </si>
  <si>
    <t>1 ÖSTM</t>
  </si>
  <si>
    <t>Diff.</t>
  </si>
  <si>
    <t>ERGEBNISLISTE  HERREN</t>
  </si>
  <si>
    <t>ERGEBNISLISTE AUS DER VORRUNDE</t>
  </si>
  <si>
    <t>VSC Wien</t>
  </si>
  <si>
    <t>DVSC</t>
  </si>
  <si>
    <t>Cam Cidem</t>
  </si>
  <si>
    <t>Ak Türkan</t>
  </si>
  <si>
    <t>Wrba Kerstin</t>
  </si>
  <si>
    <t>Fröhlich Gabriele</t>
  </si>
  <si>
    <t>Cevvikol Nürgül</t>
  </si>
  <si>
    <t>Hechenleitner Andreas</t>
  </si>
  <si>
    <t>Tirol 1</t>
  </si>
  <si>
    <t>T1</t>
  </si>
  <si>
    <t>Acikgöz Ufuk</t>
  </si>
  <si>
    <t>Neurauter Manuel</t>
  </si>
  <si>
    <t>Seidling Thomas</t>
  </si>
  <si>
    <t>Prettner Christoph</t>
  </si>
  <si>
    <t>Ak Emrah</t>
  </si>
  <si>
    <t>Schmuckerschlag Mathias</t>
  </si>
  <si>
    <t xml:space="preserve">Kammerer Jürgen </t>
  </si>
  <si>
    <t xml:space="preserve">Marinkovic Bil </t>
  </si>
  <si>
    <t xml:space="preserve">Shibani Adnan </t>
  </si>
  <si>
    <t>Wasserbauer  Helmut</t>
  </si>
  <si>
    <t>T-0945</t>
  </si>
  <si>
    <t>Tschulnigg Bernhard</t>
  </si>
  <si>
    <t>T-0780</t>
  </si>
  <si>
    <t>T-0125</t>
  </si>
  <si>
    <t>Klotz Anton</t>
  </si>
  <si>
    <t>T-290</t>
  </si>
  <si>
    <t>B2</t>
  </si>
  <si>
    <t>Spielergebnisse Damen Vorrunde Übersicht</t>
  </si>
  <si>
    <t>Spielergebnisse Herren Vorrunde Übersicht</t>
  </si>
  <si>
    <t>ERGEBNISLISTE  FINALSPIELE</t>
  </si>
  <si>
    <t>ÖSTM</t>
  </si>
  <si>
    <t>TURNIER</t>
  </si>
  <si>
    <t>ST-0147</t>
  </si>
  <si>
    <t>ST-0407</t>
  </si>
  <si>
    <t>Sportpass</t>
  </si>
  <si>
    <t>ERGEBNISLISTE HERREN ÖSTM 2004</t>
  </si>
  <si>
    <t>ERGEBNISLISTE ÖSTM DAMEN 2004</t>
  </si>
  <si>
    <t>Oberösterreich 2</t>
  </si>
  <si>
    <t>Oberösterreich 1</t>
  </si>
  <si>
    <t>TUS Dortmund</t>
  </si>
  <si>
    <t>Neumann Carola</t>
  </si>
  <si>
    <t>Caglikalp Bettina</t>
  </si>
  <si>
    <t>Gabauer Daniela</t>
  </si>
  <si>
    <t>Majchrzak Jasna</t>
  </si>
  <si>
    <t>B1</t>
  </si>
  <si>
    <t>W-0760</t>
  </si>
  <si>
    <t>Klasse</t>
  </si>
  <si>
    <t>B3</t>
  </si>
  <si>
    <t>O-0138</t>
  </si>
  <si>
    <t>O-0310</t>
  </si>
  <si>
    <t>O-0123</t>
  </si>
  <si>
    <t>O-0097</t>
  </si>
  <si>
    <t>O-1318</t>
  </si>
  <si>
    <t>O-0010</t>
  </si>
  <si>
    <t>Hechenleitner Andreas</t>
  </si>
  <si>
    <t>W-1314</t>
  </si>
  <si>
    <t>Seidling Thomas</t>
  </si>
  <si>
    <t>W-1312</t>
  </si>
  <si>
    <t>Prettner Christoph</t>
  </si>
  <si>
    <t>W-1285</t>
  </si>
  <si>
    <t>Ak Emrah</t>
  </si>
  <si>
    <t>W-0972</t>
  </si>
  <si>
    <t>Schmuckerschlag Mathias</t>
  </si>
  <si>
    <t>W-0550</t>
  </si>
  <si>
    <t xml:space="preserve">Kammerer Jürgen </t>
  </si>
  <si>
    <t>W-0072</t>
  </si>
  <si>
    <t xml:space="preserve">Marinkovic Bil </t>
  </si>
  <si>
    <t>W-0231 (?)</t>
  </si>
  <si>
    <t>Wasserbauer  Helmut</t>
  </si>
  <si>
    <t>W-0895</t>
  </si>
  <si>
    <t xml:space="preserve">Shibani Adnan </t>
  </si>
  <si>
    <t>T-0054</t>
  </si>
  <si>
    <t>T-0794</t>
  </si>
  <si>
    <t>B2 (?)</t>
  </si>
  <si>
    <t>T-0883</t>
  </si>
  <si>
    <t>Acikgöz Ufuk</t>
  </si>
  <si>
    <t>T-0886</t>
  </si>
  <si>
    <t>Neurauter Manuel</t>
  </si>
  <si>
    <t>W-0751</t>
  </si>
  <si>
    <t>Cam Cidem</t>
  </si>
  <si>
    <t>W-1348</t>
  </si>
  <si>
    <t>Ak Türkan</t>
  </si>
  <si>
    <t>W-1286</t>
  </si>
  <si>
    <t>Wrba Kerstin</t>
  </si>
  <si>
    <t>T-0832</t>
  </si>
  <si>
    <t>Fröhlich Gabriele</t>
  </si>
  <si>
    <t>W-1347</t>
  </si>
  <si>
    <t>Cevvikol Nürgül</t>
  </si>
  <si>
    <t>S n.V.</t>
  </si>
  <si>
    <t>Oberöstereich 1</t>
  </si>
  <si>
    <t>ÖSTM TORBALL 2004 und INT. DAMENTURNIER</t>
  </si>
  <si>
    <t>ERGEBNISLISTE AUS DER VORRUNDE DES INT. DAMENTURNIERS</t>
  </si>
  <si>
    <t>ERGEBNISLISTE AUS DER VORRUNDE DER ÖSTM</t>
  </si>
  <si>
    <t>TORSCHÜTZENLISTE HERREN</t>
  </si>
  <si>
    <t>TORSCHÜTZENLISTE DAMEN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</si>
</sst>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d/\ mmmm\ yyyy"/>
    <numFmt numFmtId="180" formatCode="d/m"/>
  </numFmts>
  <fonts count="23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22"/>
      <color indexed="9"/>
      <name val="Arial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12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5" fillId="3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0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20" fontId="3" fillId="0" borderId="24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0" fontId="9" fillId="2" borderId="24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right"/>
    </xf>
    <xf numFmtId="0" fontId="9" fillId="2" borderId="25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2" borderId="26" xfId="0" applyFont="1" applyFill="1" applyBorder="1" applyAlignment="1">
      <alignment horizontal="center"/>
    </xf>
    <xf numFmtId="20" fontId="3" fillId="0" borderId="24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9" fillId="2" borderId="24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9" fillId="2" borderId="29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9" fillId="2" borderId="6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left"/>
    </xf>
    <xf numFmtId="0" fontId="3" fillId="0" borderId="27" xfId="0" applyFont="1" applyBorder="1" applyAlignment="1">
      <alignment horizontal="right"/>
    </xf>
    <xf numFmtId="0" fontId="3" fillId="0" borderId="34" xfId="0" applyFont="1" applyBorder="1" applyAlignment="1">
      <alignment horizontal="left"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0" fontId="9" fillId="2" borderId="29" xfId="0" applyFont="1" applyFill="1" applyBorder="1" applyAlignment="1">
      <alignment horizontal="right"/>
    </xf>
    <xf numFmtId="0" fontId="9" fillId="2" borderId="30" xfId="0" applyFont="1" applyFill="1" applyBorder="1" applyAlignment="1">
      <alignment horizontal="left"/>
    </xf>
    <xf numFmtId="0" fontId="8" fillId="0" borderId="9" xfId="0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3" fillId="0" borderId="0" xfId="0" applyFont="1" applyAlignment="1">
      <alignment/>
    </xf>
    <xf numFmtId="179" fontId="17" fillId="0" borderId="0" xfId="0" applyNumberFormat="1" applyFont="1" applyAlignment="1">
      <alignment horizontal="left"/>
    </xf>
    <xf numFmtId="179" fontId="1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5" xfId="0" applyFont="1" applyBorder="1" applyAlignment="1">
      <alignment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3" borderId="4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3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3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3" fillId="0" borderId="2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2" fillId="5" borderId="4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6" fillId="0" borderId="48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2" fillId="5" borderId="6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19050</xdr:rowOff>
    </xdr:from>
    <xdr:to>
      <xdr:col>3</xdr:col>
      <xdr:colOff>161925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9050"/>
          <a:ext cx="1257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1</xdr:col>
      <xdr:colOff>647700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1266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0</xdr:rowOff>
    </xdr:from>
    <xdr:to>
      <xdr:col>3</xdr:col>
      <xdr:colOff>276225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0"/>
          <a:ext cx="1257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19050</xdr:rowOff>
    </xdr:from>
    <xdr:to>
      <xdr:col>3</xdr:col>
      <xdr:colOff>161925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9050"/>
          <a:ext cx="1257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43"/>
  <sheetViews>
    <sheetView workbookViewId="0" topLeftCell="A1">
      <selection activeCell="A1" sqref="A1:Q1"/>
    </sheetView>
  </sheetViews>
  <sheetFormatPr defaultColWidth="11.421875" defaultRowHeight="12.75"/>
  <cols>
    <col min="1" max="1" width="5.57421875" style="1" bestFit="1" customWidth="1"/>
    <col min="2" max="2" width="3.57421875" style="3" bestFit="1" customWidth="1"/>
    <col min="3" max="3" width="12.8515625" style="1" customWidth="1"/>
    <col min="4" max="4" width="1.57421875" style="1" bestFit="1" customWidth="1"/>
    <col min="5" max="5" width="12.8515625" style="1" customWidth="1"/>
    <col min="6" max="6" width="3.7109375" style="1" customWidth="1"/>
    <col min="7" max="7" width="1.57421875" style="1" bestFit="1" customWidth="1"/>
    <col min="8" max="8" width="3.7109375" style="1" customWidth="1"/>
    <col min="9" max="9" width="4.00390625" style="3" bestFit="1" customWidth="1"/>
    <col min="10" max="10" width="3.57421875" style="3" bestFit="1" customWidth="1"/>
    <col min="11" max="11" width="12.8515625" style="1" customWidth="1"/>
    <col min="12" max="12" width="1.57421875" style="1" bestFit="1" customWidth="1"/>
    <col min="13" max="13" width="12.8515625" style="1" bestFit="1" customWidth="1"/>
    <col min="14" max="14" width="3.7109375" style="1" customWidth="1"/>
    <col min="15" max="15" width="1.57421875" style="1" bestFit="1" customWidth="1"/>
    <col min="16" max="16" width="3.7109375" style="1" customWidth="1"/>
    <col min="17" max="17" width="4.00390625" style="3" bestFit="1" customWidth="1"/>
    <col min="18" max="16384" width="11.421875" style="1" customWidth="1"/>
  </cols>
  <sheetData>
    <row r="1" spans="1:17" ht="25.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2:17" ht="15.75">
      <c r="B2" s="190" t="s">
        <v>109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5.75">
      <c r="A3" s="192" t="s">
        <v>118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</row>
    <row r="4" spans="1:17" s="107" customFormat="1" ht="15">
      <c r="A4" s="105" t="s">
        <v>119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s="107" customFormat="1" ht="15">
      <c r="A5" s="105" t="s">
        <v>121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1:17" s="107" customFormat="1" ht="15">
      <c r="A6" s="105" t="s">
        <v>120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</row>
    <row r="7" spans="1:16" ht="13.5" thickBot="1">
      <c r="A7" s="3"/>
      <c r="C7" s="3"/>
      <c r="D7" s="3"/>
      <c r="E7" s="3"/>
      <c r="F7" s="3"/>
      <c r="G7" s="3"/>
      <c r="H7" s="3"/>
      <c r="K7" s="3"/>
      <c r="L7" s="3"/>
      <c r="M7" s="3"/>
      <c r="N7" s="3"/>
      <c r="O7" s="3"/>
      <c r="P7" s="3"/>
    </row>
    <row r="8" spans="1:17" s="4" customFormat="1" ht="27" thickBot="1">
      <c r="A8" s="2"/>
      <c r="B8" s="2"/>
      <c r="C8" s="211" t="s">
        <v>1</v>
      </c>
      <c r="D8" s="212"/>
      <c r="E8" s="212"/>
      <c r="F8" s="213"/>
      <c r="G8" s="213"/>
      <c r="H8" s="213"/>
      <c r="I8" s="214"/>
      <c r="J8" s="2"/>
      <c r="K8" s="215" t="s">
        <v>2</v>
      </c>
      <c r="L8" s="213"/>
      <c r="M8" s="213"/>
      <c r="N8" s="213"/>
      <c r="O8" s="213"/>
      <c r="P8" s="213"/>
      <c r="Q8" s="214"/>
    </row>
    <row r="9" spans="1:17" s="8" customFormat="1" ht="18" customHeight="1" thickBot="1">
      <c r="A9" s="24" t="s">
        <v>3</v>
      </c>
      <c r="B9" s="24" t="s">
        <v>4</v>
      </c>
      <c r="C9" s="24" t="s">
        <v>5</v>
      </c>
      <c r="D9" s="5" t="s">
        <v>6</v>
      </c>
      <c r="E9" s="12" t="s">
        <v>7</v>
      </c>
      <c r="F9" s="179" t="s">
        <v>8</v>
      </c>
      <c r="G9" s="179"/>
      <c r="H9" s="180"/>
      <c r="I9" s="7" t="s">
        <v>108</v>
      </c>
      <c r="J9" s="6" t="s">
        <v>4</v>
      </c>
      <c r="K9" s="24" t="s">
        <v>5</v>
      </c>
      <c r="L9" s="5" t="s">
        <v>6</v>
      </c>
      <c r="M9" s="12" t="s">
        <v>7</v>
      </c>
      <c r="N9" s="181" t="s">
        <v>8</v>
      </c>
      <c r="O9" s="182"/>
      <c r="P9" s="183"/>
      <c r="Q9" s="7" t="s">
        <v>108</v>
      </c>
    </row>
    <row r="10" spans="1:17" s="9" customFormat="1" ht="18" customHeight="1">
      <c r="A10" s="55">
        <v>0.375</v>
      </c>
      <c r="B10" s="56">
        <v>1</v>
      </c>
      <c r="C10" s="67" t="s">
        <v>9</v>
      </c>
      <c r="D10" s="68" t="s">
        <v>6</v>
      </c>
      <c r="E10" s="69" t="s">
        <v>10</v>
      </c>
      <c r="F10" s="52">
        <v>2</v>
      </c>
      <c r="G10" s="50" t="s">
        <v>6</v>
      </c>
      <c r="H10" s="51">
        <v>5</v>
      </c>
      <c r="I10" s="53" t="s">
        <v>101</v>
      </c>
      <c r="J10" s="54">
        <v>2</v>
      </c>
      <c r="K10" s="49" t="s">
        <v>11</v>
      </c>
      <c r="L10" s="50" t="s">
        <v>6</v>
      </c>
      <c r="M10" s="51" t="s">
        <v>12</v>
      </c>
      <c r="N10" s="49">
        <v>5</v>
      </c>
      <c r="O10" s="50" t="s">
        <v>6</v>
      </c>
      <c r="P10" s="51">
        <v>3</v>
      </c>
      <c r="Q10" s="53" t="s">
        <v>104</v>
      </c>
    </row>
    <row r="11" spans="1:17" s="70" customFormat="1" ht="18" customHeight="1">
      <c r="A11" s="57">
        <v>0.3888888888888889</v>
      </c>
      <c r="B11" s="58">
        <v>3</v>
      </c>
      <c r="C11" s="59" t="s">
        <v>13</v>
      </c>
      <c r="D11" s="60" t="s">
        <v>6</v>
      </c>
      <c r="E11" s="61" t="s">
        <v>116</v>
      </c>
      <c r="F11" s="62">
        <v>7</v>
      </c>
      <c r="G11" s="60" t="s">
        <v>6</v>
      </c>
      <c r="H11" s="61">
        <v>4</v>
      </c>
      <c r="I11" s="63" t="s">
        <v>107</v>
      </c>
      <c r="J11" s="64">
        <v>4</v>
      </c>
      <c r="K11" s="59" t="s">
        <v>14</v>
      </c>
      <c r="L11" s="60" t="s">
        <v>6</v>
      </c>
      <c r="M11" s="61" t="s">
        <v>117</v>
      </c>
      <c r="N11" s="59">
        <v>8</v>
      </c>
      <c r="O11" s="60" t="s">
        <v>6</v>
      </c>
      <c r="P11" s="61">
        <v>2</v>
      </c>
      <c r="Q11" s="63" t="s">
        <v>105</v>
      </c>
    </row>
    <row r="12" spans="1:17" s="76" customFormat="1" ht="18" customHeight="1">
      <c r="A12" s="57">
        <v>0.402777777777778</v>
      </c>
      <c r="B12" s="58">
        <v>5</v>
      </c>
      <c r="C12" s="71" t="s">
        <v>15</v>
      </c>
      <c r="D12" s="72" t="s">
        <v>6</v>
      </c>
      <c r="E12" s="73" t="s">
        <v>16</v>
      </c>
      <c r="F12" s="74">
        <v>0</v>
      </c>
      <c r="G12" s="72" t="s">
        <v>6</v>
      </c>
      <c r="H12" s="73">
        <v>4</v>
      </c>
      <c r="I12" s="75" t="s">
        <v>101</v>
      </c>
      <c r="J12" s="64">
        <v>6</v>
      </c>
      <c r="K12" s="71" t="s">
        <v>17</v>
      </c>
      <c r="L12" s="72" t="s">
        <v>6</v>
      </c>
      <c r="M12" s="73" t="s">
        <v>18</v>
      </c>
      <c r="N12" s="71">
        <v>11</v>
      </c>
      <c r="O12" s="72" t="s">
        <v>6</v>
      </c>
      <c r="P12" s="73">
        <v>0</v>
      </c>
      <c r="Q12" s="75" t="s">
        <v>104</v>
      </c>
    </row>
    <row r="13" spans="1:17" s="77" customFormat="1" ht="18" customHeight="1">
      <c r="A13" s="57">
        <v>0.416666666666667</v>
      </c>
      <c r="B13" s="58">
        <v>7</v>
      </c>
      <c r="C13" s="59" t="s">
        <v>19</v>
      </c>
      <c r="D13" s="60" t="s">
        <v>6</v>
      </c>
      <c r="E13" s="61" t="s">
        <v>9</v>
      </c>
      <c r="F13" s="62">
        <v>8</v>
      </c>
      <c r="G13" s="60" t="s">
        <v>6</v>
      </c>
      <c r="H13" s="61">
        <v>3</v>
      </c>
      <c r="I13" s="63" t="s">
        <v>106</v>
      </c>
      <c r="J13" s="64">
        <v>8</v>
      </c>
      <c r="K13" s="59" t="s">
        <v>20</v>
      </c>
      <c r="L13" s="60" t="s">
        <v>6</v>
      </c>
      <c r="M13" s="61" t="s">
        <v>11</v>
      </c>
      <c r="N13" s="59">
        <v>1</v>
      </c>
      <c r="O13" s="60" t="s">
        <v>6</v>
      </c>
      <c r="P13" s="61">
        <v>10</v>
      </c>
      <c r="Q13" s="63" t="s">
        <v>105</v>
      </c>
    </row>
    <row r="14" spans="1:17" s="77" customFormat="1" ht="18" customHeight="1">
      <c r="A14" s="57">
        <v>0.430555555555556</v>
      </c>
      <c r="B14" s="58">
        <v>9</v>
      </c>
      <c r="C14" s="59" t="s">
        <v>21</v>
      </c>
      <c r="D14" s="60" t="s">
        <v>6</v>
      </c>
      <c r="E14" s="61" t="s">
        <v>116</v>
      </c>
      <c r="F14" s="62">
        <v>8</v>
      </c>
      <c r="G14" s="60" t="s">
        <v>6</v>
      </c>
      <c r="H14" s="61">
        <v>5</v>
      </c>
      <c r="I14" s="63" t="s">
        <v>107</v>
      </c>
      <c r="J14" s="64">
        <v>10</v>
      </c>
      <c r="K14" s="59" t="s">
        <v>12</v>
      </c>
      <c r="L14" s="60" t="s">
        <v>6</v>
      </c>
      <c r="M14" s="61" t="s">
        <v>117</v>
      </c>
      <c r="N14" s="59">
        <v>6</v>
      </c>
      <c r="O14" s="60" t="s">
        <v>6</v>
      </c>
      <c r="P14" s="61">
        <v>8</v>
      </c>
      <c r="Q14" s="63" t="s">
        <v>104</v>
      </c>
    </row>
    <row r="15" spans="1:17" s="76" customFormat="1" ht="18" customHeight="1">
      <c r="A15" s="57">
        <v>0.444444444444445</v>
      </c>
      <c r="B15" s="58">
        <v>11</v>
      </c>
      <c r="C15" s="71" t="s">
        <v>18</v>
      </c>
      <c r="D15" s="72" t="s">
        <v>6</v>
      </c>
      <c r="E15" s="73" t="s">
        <v>15</v>
      </c>
      <c r="F15" s="74">
        <v>6</v>
      </c>
      <c r="G15" s="72" t="s">
        <v>6</v>
      </c>
      <c r="H15" s="73">
        <v>10</v>
      </c>
      <c r="I15" s="75" t="s">
        <v>101</v>
      </c>
      <c r="J15" s="64">
        <v>12</v>
      </c>
      <c r="K15" s="71" t="s">
        <v>16</v>
      </c>
      <c r="L15" s="72" t="s">
        <v>6</v>
      </c>
      <c r="M15" s="73" t="s">
        <v>17</v>
      </c>
      <c r="N15" s="71">
        <v>3</v>
      </c>
      <c r="O15" s="72" t="s">
        <v>6</v>
      </c>
      <c r="P15" s="73">
        <v>3</v>
      </c>
      <c r="Q15" s="75" t="s">
        <v>105</v>
      </c>
    </row>
    <row r="16" spans="1:17" s="77" customFormat="1" ht="18" customHeight="1">
      <c r="A16" s="57">
        <v>0.458333333333333</v>
      </c>
      <c r="B16" s="58">
        <v>13</v>
      </c>
      <c r="C16" s="59" t="s">
        <v>13</v>
      </c>
      <c r="D16" s="60" t="s">
        <v>6</v>
      </c>
      <c r="E16" s="61" t="s">
        <v>19</v>
      </c>
      <c r="F16" s="62">
        <v>3</v>
      </c>
      <c r="G16" s="60" t="s">
        <v>6</v>
      </c>
      <c r="H16" s="61">
        <v>5</v>
      </c>
      <c r="I16" s="63" t="s">
        <v>106</v>
      </c>
      <c r="J16" s="64">
        <v>14</v>
      </c>
      <c r="K16" s="59" t="s">
        <v>14</v>
      </c>
      <c r="L16" s="60" t="s">
        <v>6</v>
      </c>
      <c r="M16" s="61" t="s">
        <v>20</v>
      </c>
      <c r="N16" s="59">
        <v>5</v>
      </c>
      <c r="O16" s="60" t="s">
        <v>6</v>
      </c>
      <c r="P16" s="61">
        <v>0</v>
      </c>
      <c r="Q16" s="63" t="s">
        <v>104</v>
      </c>
    </row>
    <row r="17" spans="1:17" s="76" customFormat="1" ht="18" customHeight="1">
      <c r="A17" s="57">
        <v>0.472222222222222</v>
      </c>
      <c r="B17" s="58">
        <v>15</v>
      </c>
      <c r="C17" s="71" t="s">
        <v>15</v>
      </c>
      <c r="D17" s="72" t="s">
        <v>6</v>
      </c>
      <c r="E17" s="73" t="s">
        <v>17</v>
      </c>
      <c r="F17" s="74">
        <v>2</v>
      </c>
      <c r="G17" s="72" t="s">
        <v>6</v>
      </c>
      <c r="H17" s="73">
        <v>2</v>
      </c>
      <c r="I17" s="75" t="s">
        <v>107</v>
      </c>
      <c r="J17" s="64">
        <v>16</v>
      </c>
      <c r="K17" s="71" t="s">
        <v>16</v>
      </c>
      <c r="L17" s="72" t="s">
        <v>6</v>
      </c>
      <c r="M17" s="73" t="s">
        <v>18</v>
      </c>
      <c r="N17" s="71">
        <v>7</v>
      </c>
      <c r="O17" s="72" t="s">
        <v>6</v>
      </c>
      <c r="P17" s="73">
        <v>2</v>
      </c>
      <c r="Q17" s="75" t="s">
        <v>101</v>
      </c>
    </row>
    <row r="18" spans="1:17" s="77" customFormat="1" ht="18" customHeight="1" thickBot="1">
      <c r="A18" s="57">
        <v>0.486111111111111</v>
      </c>
      <c r="B18" s="65">
        <v>17</v>
      </c>
      <c r="C18" s="95" t="s">
        <v>116</v>
      </c>
      <c r="D18" s="92" t="s">
        <v>6</v>
      </c>
      <c r="E18" s="96" t="s">
        <v>19</v>
      </c>
      <c r="F18" s="97">
        <v>2</v>
      </c>
      <c r="G18" s="92" t="s">
        <v>6</v>
      </c>
      <c r="H18" s="96">
        <v>11</v>
      </c>
      <c r="I18" s="98" t="s">
        <v>106</v>
      </c>
      <c r="J18" s="66">
        <v>18</v>
      </c>
      <c r="K18" s="95" t="s">
        <v>117</v>
      </c>
      <c r="L18" s="92" t="s">
        <v>6</v>
      </c>
      <c r="M18" s="96" t="s">
        <v>20</v>
      </c>
      <c r="N18" s="95">
        <v>3</v>
      </c>
      <c r="O18" s="92" t="s">
        <v>6</v>
      </c>
      <c r="P18" s="96">
        <v>3</v>
      </c>
      <c r="Q18" s="98" t="s">
        <v>104</v>
      </c>
    </row>
    <row r="19" spans="1:17" s="77" customFormat="1" ht="18" customHeight="1" thickBot="1">
      <c r="A19" s="57">
        <v>0.5</v>
      </c>
      <c r="B19" s="189"/>
      <c r="C19" s="216" t="s">
        <v>22</v>
      </c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178"/>
    </row>
    <row r="20" spans="1:17" s="76" customFormat="1" ht="18" customHeight="1">
      <c r="A20" s="57">
        <v>0.513888888888889</v>
      </c>
      <c r="B20" s="86">
        <v>19</v>
      </c>
      <c r="C20" s="99" t="s">
        <v>16</v>
      </c>
      <c r="D20" s="83" t="s">
        <v>6</v>
      </c>
      <c r="E20" s="100" t="s">
        <v>15</v>
      </c>
      <c r="F20" s="99">
        <v>7</v>
      </c>
      <c r="G20" s="83" t="s">
        <v>6</v>
      </c>
      <c r="H20" s="84">
        <v>3</v>
      </c>
      <c r="I20" s="87" t="s">
        <v>107</v>
      </c>
      <c r="J20" s="88">
        <v>20</v>
      </c>
      <c r="K20" s="99" t="s">
        <v>18</v>
      </c>
      <c r="L20" s="83" t="s">
        <v>6</v>
      </c>
      <c r="M20" s="84" t="s">
        <v>17</v>
      </c>
      <c r="N20" s="99">
        <v>0</v>
      </c>
      <c r="O20" s="83" t="s">
        <v>6</v>
      </c>
      <c r="P20" s="84">
        <v>4</v>
      </c>
      <c r="Q20" s="87" t="s">
        <v>101</v>
      </c>
    </row>
    <row r="21" spans="1:17" s="77" customFormat="1" ht="18" customHeight="1">
      <c r="A21" s="57">
        <v>0.527777777777778</v>
      </c>
      <c r="B21" s="58">
        <v>21</v>
      </c>
      <c r="C21" s="59" t="s">
        <v>10</v>
      </c>
      <c r="D21" s="60" t="s">
        <v>6</v>
      </c>
      <c r="E21" s="85" t="s">
        <v>13</v>
      </c>
      <c r="F21" s="59">
        <v>3</v>
      </c>
      <c r="G21" s="60" t="s">
        <v>6</v>
      </c>
      <c r="H21" s="61">
        <v>3</v>
      </c>
      <c r="I21" s="63" t="s">
        <v>106</v>
      </c>
      <c r="J21" s="64">
        <v>22</v>
      </c>
      <c r="K21" s="59" t="s">
        <v>12</v>
      </c>
      <c r="L21" s="60" t="s">
        <v>6</v>
      </c>
      <c r="M21" s="61" t="s">
        <v>14</v>
      </c>
      <c r="N21" s="59">
        <v>3</v>
      </c>
      <c r="O21" s="60" t="s">
        <v>6</v>
      </c>
      <c r="P21" s="61">
        <v>2</v>
      </c>
      <c r="Q21" s="63" t="s">
        <v>105</v>
      </c>
    </row>
    <row r="22" spans="1:17" s="77" customFormat="1" ht="18" customHeight="1">
      <c r="A22" s="57">
        <v>0.541666666666667</v>
      </c>
      <c r="B22" s="58">
        <v>23</v>
      </c>
      <c r="C22" s="59" t="s">
        <v>116</v>
      </c>
      <c r="D22" s="60" t="s">
        <v>6</v>
      </c>
      <c r="E22" s="85" t="s">
        <v>9</v>
      </c>
      <c r="F22" s="59">
        <v>3</v>
      </c>
      <c r="G22" s="60" t="s">
        <v>6</v>
      </c>
      <c r="H22" s="61">
        <v>4</v>
      </c>
      <c r="I22" s="63" t="s">
        <v>101</v>
      </c>
      <c r="J22" s="64">
        <v>24</v>
      </c>
      <c r="K22" s="59" t="s">
        <v>117</v>
      </c>
      <c r="L22" s="60" t="s">
        <v>6</v>
      </c>
      <c r="M22" s="61" t="s">
        <v>11</v>
      </c>
      <c r="N22" s="59">
        <v>2</v>
      </c>
      <c r="O22" s="60" t="s">
        <v>6</v>
      </c>
      <c r="P22" s="61">
        <v>4</v>
      </c>
      <c r="Q22" s="63" t="s">
        <v>104</v>
      </c>
    </row>
    <row r="23" spans="1:17" s="77" customFormat="1" ht="18" customHeight="1">
      <c r="A23" s="57">
        <v>0.555555555555556</v>
      </c>
      <c r="B23" s="58">
        <v>25</v>
      </c>
      <c r="C23" s="59" t="s">
        <v>19</v>
      </c>
      <c r="D23" s="60" t="s">
        <v>6</v>
      </c>
      <c r="E23" s="85" t="s">
        <v>10</v>
      </c>
      <c r="F23" s="59">
        <v>5</v>
      </c>
      <c r="G23" s="60" t="s">
        <v>6</v>
      </c>
      <c r="H23" s="61">
        <v>2</v>
      </c>
      <c r="I23" s="63" t="s">
        <v>107</v>
      </c>
      <c r="J23" s="64">
        <v>26</v>
      </c>
      <c r="K23" s="59" t="s">
        <v>20</v>
      </c>
      <c r="L23" s="60" t="s">
        <v>6</v>
      </c>
      <c r="M23" s="61" t="s">
        <v>12</v>
      </c>
      <c r="N23" s="59">
        <v>5</v>
      </c>
      <c r="O23" s="60" t="s">
        <v>6</v>
      </c>
      <c r="P23" s="61">
        <v>2</v>
      </c>
      <c r="Q23" s="63" t="s">
        <v>106</v>
      </c>
    </row>
    <row r="24" spans="1:17" s="76" customFormat="1" ht="18" customHeight="1">
      <c r="A24" s="57">
        <v>0.569444444444445</v>
      </c>
      <c r="B24" s="82">
        <v>27</v>
      </c>
      <c r="C24" s="71" t="s">
        <v>17</v>
      </c>
      <c r="D24" s="72" t="s">
        <v>6</v>
      </c>
      <c r="E24" s="89" t="s">
        <v>16</v>
      </c>
      <c r="F24" s="71">
        <v>3</v>
      </c>
      <c r="G24" s="72" t="s">
        <v>6</v>
      </c>
      <c r="H24" s="73">
        <v>7</v>
      </c>
      <c r="I24" s="75" t="s">
        <v>101</v>
      </c>
      <c r="J24" s="78">
        <v>28</v>
      </c>
      <c r="K24" s="71" t="s">
        <v>15</v>
      </c>
      <c r="L24" s="72" t="s">
        <v>6</v>
      </c>
      <c r="M24" s="73" t="s">
        <v>18</v>
      </c>
      <c r="N24" s="71">
        <v>10</v>
      </c>
      <c r="O24" s="72" t="s">
        <v>6</v>
      </c>
      <c r="P24" s="73">
        <v>2</v>
      </c>
      <c r="Q24" s="75" t="s">
        <v>104</v>
      </c>
    </row>
    <row r="25" spans="1:17" s="77" customFormat="1" ht="18" customHeight="1">
      <c r="A25" s="57">
        <v>0.583333333333333</v>
      </c>
      <c r="B25" s="58">
        <v>29</v>
      </c>
      <c r="C25" s="59" t="s">
        <v>9</v>
      </c>
      <c r="D25" s="60" t="s">
        <v>6</v>
      </c>
      <c r="E25" s="85" t="s">
        <v>13</v>
      </c>
      <c r="F25" s="59">
        <v>1</v>
      </c>
      <c r="G25" s="60" t="s">
        <v>6</v>
      </c>
      <c r="H25" s="61">
        <v>5</v>
      </c>
      <c r="I25" s="63" t="s">
        <v>106</v>
      </c>
      <c r="J25" s="64">
        <v>30</v>
      </c>
      <c r="K25" s="59" t="s">
        <v>11</v>
      </c>
      <c r="L25" s="60" t="s">
        <v>6</v>
      </c>
      <c r="M25" s="61" t="s">
        <v>14</v>
      </c>
      <c r="N25" s="59">
        <v>2</v>
      </c>
      <c r="O25" s="60" t="s">
        <v>6</v>
      </c>
      <c r="P25" s="61">
        <v>1</v>
      </c>
      <c r="Q25" s="63" t="s">
        <v>105</v>
      </c>
    </row>
    <row r="26" spans="1:17" s="76" customFormat="1" ht="18" customHeight="1" thickBot="1">
      <c r="A26" s="57">
        <v>0.597222222222222</v>
      </c>
      <c r="B26" s="82">
        <v>31</v>
      </c>
      <c r="C26" s="71" t="s">
        <v>17</v>
      </c>
      <c r="D26" s="72" t="s">
        <v>6</v>
      </c>
      <c r="E26" s="89" t="s">
        <v>15</v>
      </c>
      <c r="F26" s="71">
        <v>0</v>
      </c>
      <c r="G26" s="72" t="s">
        <v>6</v>
      </c>
      <c r="H26" s="73">
        <v>4</v>
      </c>
      <c r="I26" s="75" t="s">
        <v>107</v>
      </c>
      <c r="J26" s="78">
        <v>32</v>
      </c>
      <c r="K26" s="71" t="s">
        <v>18</v>
      </c>
      <c r="L26" s="72" t="s">
        <v>6</v>
      </c>
      <c r="M26" s="73" t="s">
        <v>16</v>
      </c>
      <c r="N26" s="71">
        <v>3</v>
      </c>
      <c r="O26" s="72" t="s">
        <v>6</v>
      </c>
      <c r="P26" s="73">
        <v>9</v>
      </c>
      <c r="Q26" s="75" t="s">
        <v>101</v>
      </c>
    </row>
    <row r="27" spans="1:17" s="77" customFormat="1" ht="18" customHeight="1" thickBot="1">
      <c r="A27" s="57">
        <v>0.611111111111111</v>
      </c>
      <c r="B27" s="189"/>
      <c r="C27" s="216" t="s">
        <v>22</v>
      </c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178"/>
    </row>
    <row r="28" spans="1:17" s="77" customFormat="1" ht="18" customHeight="1" thickBot="1">
      <c r="A28" s="79"/>
      <c r="B28" s="80"/>
      <c r="C28" s="198" t="s">
        <v>23</v>
      </c>
      <c r="D28" s="199"/>
      <c r="E28" s="199"/>
      <c r="F28" s="199"/>
      <c r="G28" s="199"/>
      <c r="H28" s="199"/>
      <c r="I28" s="200"/>
      <c r="J28" s="200"/>
      <c r="K28" s="200"/>
      <c r="L28" s="200"/>
      <c r="M28" s="200"/>
      <c r="N28" s="200"/>
      <c r="O28" s="200"/>
      <c r="P28" s="200"/>
      <c r="Q28" s="201"/>
    </row>
    <row r="29" spans="1:17" s="77" customFormat="1" ht="18" customHeight="1" thickBot="1">
      <c r="A29" s="57">
        <v>0.625</v>
      </c>
      <c r="B29" s="58">
        <v>33</v>
      </c>
      <c r="C29" s="90" t="str">
        <f>Ergeb_H!H14</f>
        <v>O2</v>
      </c>
      <c r="D29" s="5" t="s">
        <v>6</v>
      </c>
      <c r="E29" s="91" t="str">
        <f>Ergeb_H!H25</f>
        <v>WABSV</v>
      </c>
      <c r="F29" s="90">
        <v>3</v>
      </c>
      <c r="G29" s="5" t="s">
        <v>6</v>
      </c>
      <c r="H29" s="10">
        <v>6</v>
      </c>
      <c r="I29" s="63"/>
      <c r="J29" s="64">
        <v>34</v>
      </c>
      <c r="K29" s="90" t="str">
        <f>Ergeb_H!H24</f>
        <v>O1</v>
      </c>
      <c r="L29" s="5" t="s">
        <v>6</v>
      </c>
      <c r="M29" s="10" t="str">
        <f>Ergeb_H!H15</f>
        <v>S</v>
      </c>
      <c r="N29" s="90">
        <v>6</v>
      </c>
      <c r="O29" s="5" t="s">
        <v>6</v>
      </c>
      <c r="P29" s="10">
        <v>1</v>
      </c>
      <c r="Q29" s="63"/>
    </row>
    <row r="30" spans="1:17" s="77" customFormat="1" ht="18" customHeight="1" thickBot="1">
      <c r="A30" s="57"/>
      <c r="B30" s="64"/>
      <c r="C30" s="203" t="s">
        <v>24</v>
      </c>
      <c r="D30" s="204"/>
      <c r="E30" s="204"/>
      <c r="F30" s="204"/>
      <c r="G30" s="204"/>
      <c r="H30" s="204"/>
      <c r="I30" s="200"/>
      <c r="J30" s="200"/>
      <c r="K30" s="200"/>
      <c r="L30" s="200"/>
      <c r="M30" s="200"/>
      <c r="N30" s="200"/>
      <c r="O30" s="200"/>
      <c r="P30" s="200"/>
      <c r="Q30" s="201"/>
    </row>
    <row r="31" spans="1:17" s="77" customFormat="1" ht="18" customHeight="1" thickBot="1">
      <c r="A31" s="57">
        <v>0.638888888888889</v>
      </c>
      <c r="B31" s="64">
        <v>35</v>
      </c>
      <c r="C31" s="90" t="str">
        <f>Ergeb_H!H16</f>
        <v>T2</v>
      </c>
      <c r="D31" s="5" t="s">
        <v>6</v>
      </c>
      <c r="E31" s="10" t="str">
        <f>Ergeb_H!H26</f>
        <v>ST2</v>
      </c>
      <c r="F31" s="90">
        <v>6</v>
      </c>
      <c r="G31" s="5" t="s">
        <v>6</v>
      </c>
      <c r="H31" s="10">
        <v>14</v>
      </c>
      <c r="I31" s="63"/>
      <c r="J31" s="64">
        <v>36</v>
      </c>
      <c r="K31" s="90" t="str">
        <f>Ergeb_H!H27</f>
        <v>V</v>
      </c>
      <c r="L31" s="5" t="s">
        <v>6</v>
      </c>
      <c r="M31" s="10" t="str">
        <f>Ergeb_H!H17</f>
        <v>WVSC</v>
      </c>
      <c r="N31" s="90">
        <v>9</v>
      </c>
      <c r="O31" s="5" t="s">
        <v>6</v>
      </c>
      <c r="P31" s="10">
        <v>4</v>
      </c>
      <c r="Q31" s="63"/>
    </row>
    <row r="32" spans="1:17" s="77" customFormat="1" ht="18" customHeight="1" thickBot="1">
      <c r="A32" s="79"/>
      <c r="B32" s="80"/>
      <c r="C32" s="202" t="s">
        <v>25</v>
      </c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1"/>
    </row>
    <row r="33" spans="1:17" s="77" customFormat="1" ht="18" customHeight="1" thickBot="1">
      <c r="A33" s="57">
        <v>0.6527777777777778</v>
      </c>
      <c r="B33" s="64">
        <v>37</v>
      </c>
      <c r="C33" s="90" t="str">
        <f>Ergeb_H!H13</f>
        <v>ST1</v>
      </c>
      <c r="D33" s="5" t="s">
        <v>6</v>
      </c>
      <c r="E33" s="10" t="s">
        <v>14</v>
      </c>
      <c r="F33" s="90">
        <v>5</v>
      </c>
      <c r="G33" s="5" t="s">
        <v>6</v>
      </c>
      <c r="H33" s="10">
        <v>1</v>
      </c>
      <c r="I33" s="63"/>
      <c r="J33" s="64">
        <v>38</v>
      </c>
      <c r="K33" s="90" t="str">
        <f>Ergeb_H!H23</f>
        <v>T1</v>
      </c>
      <c r="L33" s="5" t="s">
        <v>6</v>
      </c>
      <c r="M33" s="10" t="s">
        <v>117</v>
      </c>
      <c r="N33" s="90">
        <v>12</v>
      </c>
      <c r="O33" s="5" t="s">
        <v>6</v>
      </c>
      <c r="P33" s="10">
        <v>2</v>
      </c>
      <c r="Q33" s="63"/>
    </row>
    <row r="34" spans="1:17" s="77" customFormat="1" ht="18" customHeight="1" thickBot="1">
      <c r="A34" s="81"/>
      <c r="B34" s="64"/>
      <c r="C34" s="196" t="s">
        <v>26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5"/>
    </row>
    <row r="35" spans="1:17" s="77" customFormat="1" ht="18" customHeight="1" thickBot="1">
      <c r="A35" s="57">
        <v>0.6736111111111112</v>
      </c>
      <c r="B35" s="82">
        <v>39</v>
      </c>
      <c r="C35" s="207" t="s">
        <v>16</v>
      </c>
      <c r="D35" s="208"/>
      <c r="E35" s="208"/>
      <c r="F35" s="208"/>
      <c r="G35" s="208"/>
      <c r="H35" s="208"/>
      <c r="I35" s="208"/>
      <c r="J35" s="25" t="s">
        <v>6</v>
      </c>
      <c r="K35" s="210" t="s">
        <v>15</v>
      </c>
      <c r="L35" s="210"/>
      <c r="M35" s="210"/>
      <c r="N35" s="93">
        <v>5</v>
      </c>
      <c r="O35" s="25" t="s">
        <v>6</v>
      </c>
      <c r="P35" s="94">
        <v>3</v>
      </c>
      <c r="Q35" s="75"/>
    </row>
    <row r="36" spans="1:17" s="77" customFormat="1" ht="18" customHeight="1" thickBot="1">
      <c r="A36" s="57"/>
      <c r="B36" s="64"/>
      <c r="C36" s="196" t="s">
        <v>27</v>
      </c>
      <c r="D36" s="197"/>
      <c r="E36" s="197"/>
      <c r="F36" s="197"/>
      <c r="G36" s="197"/>
      <c r="H36" s="197"/>
      <c r="I36" s="195"/>
      <c r="J36" s="64"/>
      <c r="K36" s="196" t="s">
        <v>28</v>
      </c>
      <c r="L36" s="197"/>
      <c r="M36" s="197"/>
      <c r="N36" s="197"/>
      <c r="O36" s="197"/>
      <c r="P36" s="197"/>
      <c r="Q36" s="195"/>
    </row>
    <row r="37" spans="1:17" s="77" customFormat="1" ht="18" customHeight="1" thickBot="1">
      <c r="A37" s="57">
        <v>0.6875</v>
      </c>
      <c r="B37" s="64">
        <v>40</v>
      </c>
      <c r="C37" s="90" t="s">
        <v>14</v>
      </c>
      <c r="D37" s="5" t="s">
        <v>6</v>
      </c>
      <c r="E37" s="10" t="s">
        <v>117</v>
      </c>
      <c r="F37" s="90">
        <v>8</v>
      </c>
      <c r="G37" s="5" t="s">
        <v>6</v>
      </c>
      <c r="H37" s="10">
        <v>2</v>
      </c>
      <c r="I37" s="63"/>
      <c r="J37" s="64">
        <v>41</v>
      </c>
      <c r="K37" s="90" t="s">
        <v>13</v>
      </c>
      <c r="L37" s="5" t="s">
        <v>6</v>
      </c>
      <c r="M37" s="10" t="s">
        <v>232</v>
      </c>
      <c r="N37" s="90">
        <v>2</v>
      </c>
      <c r="O37" s="5" t="s">
        <v>6</v>
      </c>
      <c r="P37" s="10">
        <v>3</v>
      </c>
      <c r="Q37" s="63"/>
    </row>
    <row r="38" spans="1:17" s="77" customFormat="1" ht="18" customHeight="1" thickBot="1">
      <c r="A38" s="81"/>
      <c r="B38" s="64"/>
      <c r="C38" s="196" t="s">
        <v>29</v>
      </c>
      <c r="D38" s="197" t="s">
        <v>6</v>
      </c>
      <c r="E38" s="197"/>
      <c r="F38" s="197"/>
      <c r="G38" s="197"/>
      <c r="H38" s="197"/>
      <c r="I38" s="197"/>
      <c r="J38" s="197"/>
      <c r="K38" s="197"/>
      <c r="L38" s="197" t="s">
        <v>6</v>
      </c>
      <c r="M38" s="197"/>
      <c r="N38" s="197"/>
      <c r="O38" s="197"/>
      <c r="P38" s="197"/>
      <c r="Q38" s="195"/>
    </row>
    <row r="39" spans="1:17" s="77" customFormat="1" ht="18" customHeight="1" thickBot="1">
      <c r="A39" s="57">
        <v>0.7013888888888888</v>
      </c>
      <c r="B39" s="82">
        <v>42</v>
      </c>
      <c r="C39" s="207" t="s">
        <v>15</v>
      </c>
      <c r="D39" s="208"/>
      <c r="E39" s="208"/>
      <c r="F39" s="208"/>
      <c r="G39" s="208"/>
      <c r="H39" s="208"/>
      <c r="I39" s="208"/>
      <c r="J39" s="25" t="s">
        <v>6</v>
      </c>
      <c r="K39" s="210" t="s">
        <v>17</v>
      </c>
      <c r="L39" s="210"/>
      <c r="M39" s="210"/>
      <c r="N39" s="93">
        <v>1</v>
      </c>
      <c r="O39" s="25" t="s">
        <v>6</v>
      </c>
      <c r="P39" s="94">
        <v>2</v>
      </c>
      <c r="Q39" s="75"/>
    </row>
    <row r="40" spans="1:17" s="77" customFormat="1" ht="18" customHeight="1" thickBot="1">
      <c r="A40" s="81"/>
      <c r="B40" s="64"/>
      <c r="C40" s="193" t="s">
        <v>30</v>
      </c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5"/>
    </row>
    <row r="41" spans="1:17" s="77" customFormat="1" ht="18" customHeight="1" thickBot="1">
      <c r="A41" s="57">
        <v>0.7222222222222222</v>
      </c>
      <c r="B41" s="58">
        <v>43</v>
      </c>
      <c r="C41" s="205" t="s">
        <v>19</v>
      </c>
      <c r="D41" s="206"/>
      <c r="E41" s="206"/>
      <c r="F41" s="206"/>
      <c r="G41" s="206"/>
      <c r="H41" s="206"/>
      <c r="I41" s="206"/>
      <c r="J41" s="5" t="s">
        <v>6</v>
      </c>
      <c r="K41" s="209" t="s">
        <v>11</v>
      </c>
      <c r="L41" s="209"/>
      <c r="M41" s="209"/>
      <c r="N41" s="90">
        <v>2</v>
      </c>
      <c r="O41" s="5" t="s">
        <v>6</v>
      </c>
      <c r="P41" s="10">
        <v>1</v>
      </c>
      <c r="Q41" s="63"/>
    </row>
    <row r="42" spans="1:17" ht="12.75">
      <c r="A42" s="41"/>
      <c r="B42" s="42"/>
      <c r="C42" s="43"/>
      <c r="D42" s="43"/>
      <c r="E42" s="43"/>
      <c r="F42" s="43"/>
      <c r="G42" s="43"/>
      <c r="H42" s="43"/>
      <c r="I42" s="42"/>
      <c r="J42" s="42"/>
      <c r="K42" s="43"/>
      <c r="L42" s="43"/>
      <c r="M42" s="43"/>
      <c r="N42" s="43"/>
      <c r="O42" s="43"/>
      <c r="P42" s="43"/>
      <c r="Q42" s="44"/>
    </row>
    <row r="43" spans="1:17" ht="13.5" thickBot="1">
      <c r="A43" s="45"/>
      <c r="B43" s="46"/>
      <c r="C43" s="47"/>
      <c r="D43" s="47"/>
      <c r="E43" s="47"/>
      <c r="F43" s="47"/>
      <c r="G43" s="47"/>
      <c r="H43" s="47"/>
      <c r="I43" s="46"/>
      <c r="J43" s="46"/>
      <c r="K43" s="47"/>
      <c r="L43" s="47"/>
      <c r="M43" s="47"/>
      <c r="N43" s="47"/>
      <c r="O43" s="47"/>
      <c r="P43" s="47"/>
      <c r="Q43" s="48"/>
    </row>
  </sheetData>
  <mergeCells count="23">
    <mergeCell ref="K36:Q36"/>
    <mergeCell ref="C35:I35"/>
    <mergeCell ref="K35:M35"/>
    <mergeCell ref="C8:I8"/>
    <mergeCell ref="K8:Q8"/>
    <mergeCell ref="C27:Q27"/>
    <mergeCell ref="C19:Q19"/>
    <mergeCell ref="F9:H9"/>
    <mergeCell ref="N9:P9"/>
    <mergeCell ref="C41:I41"/>
    <mergeCell ref="C39:I39"/>
    <mergeCell ref="K41:M41"/>
    <mergeCell ref="K39:M39"/>
    <mergeCell ref="B2:Q2"/>
    <mergeCell ref="A1:Q1"/>
    <mergeCell ref="A3:Q3"/>
    <mergeCell ref="C40:Q40"/>
    <mergeCell ref="C34:Q34"/>
    <mergeCell ref="C38:Q38"/>
    <mergeCell ref="C28:Q28"/>
    <mergeCell ref="C32:Q32"/>
    <mergeCell ref="C30:Q30"/>
    <mergeCell ref="C36:I36"/>
  </mergeCells>
  <printOptions/>
  <pageMargins left="0.5118110236220472" right="0.5118110236220472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2"/>
  <dimension ref="A1:H36"/>
  <sheetViews>
    <sheetView tabSelected="1" workbookViewId="0" topLeftCell="A1">
      <selection activeCell="J3" sqref="J3"/>
    </sheetView>
  </sheetViews>
  <sheetFormatPr defaultColWidth="11.421875" defaultRowHeight="12.75"/>
  <cols>
    <col min="2" max="2" width="16.7109375" style="43" bestFit="1" customWidth="1"/>
    <col min="3" max="3" width="8.421875" style="14" bestFit="1" customWidth="1"/>
    <col min="4" max="4" width="16.7109375" style="13" hidden="1" customWidth="1"/>
    <col min="5" max="5" width="12.57421875" style="13" hidden="1" customWidth="1"/>
    <col min="6" max="6" width="21.7109375" style="13" bestFit="1" customWidth="1"/>
    <col min="7" max="7" width="6.28125" style="15" bestFit="1" customWidth="1"/>
    <col min="8" max="8" width="8.140625" style="0" hidden="1" customWidth="1"/>
  </cols>
  <sheetData>
    <row r="1" spans="1:8" s="16" customFormat="1" ht="32.25" customHeight="1" thickBot="1">
      <c r="A1" s="21" t="s">
        <v>111</v>
      </c>
      <c r="B1" s="21" t="s">
        <v>31</v>
      </c>
      <c r="C1" s="21" t="s">
        <v>62</v>
      </c>
      <c r="D1" s="22" t="s">
        <v>64</v>
      </c>
      <c r="E1" s="22" t="s">
        <v>178</v>
      </c>
      <c r="F1" s="21" t="s">
        <v>32</v>
      </c>
      <c r="G1" s="22" t="s">
        <v>45</v>
      </c>
      <c r="H1" s="16" t="s">
        <v>190</v>
      </c>
    </row>
    <row r="2" spans="1:8" s="18" customFormat="1" ht="31.5" customHeight="1">
      <c r="A2" s="152">
        <v>1</v>
      </c>
      <c r="B2" s="20" t="s">
        <v>65</v>
      </c>
      <c r="C2" s="19" t="s">
        <v>15</v>
      </c>
      <c r="D2" s="16">
        <v>4</v>
      </c>
      <c r="E2" s="145" t="s">
        <v>74</v>
      </c>
      <c r="F2" s="17" t="s">
        <v>66</v>
      </c>
      <c r="G2" s="16">
        <v>18</v>
      </c>
      <c r="H2" s="18" t="s">
        <v>170</v>
      </c>
    </row>
    <row r="3" spans="1:8" s="18" customFormat="1" ht="15.75">
      <c r="A3" s="152">
        <v>2</v>
      </c>
      <c r="B3" s="20" t="s">
        <v>183</v>
      </c>
      <c r="C3" s="19" t="s">
        <v>16</v>
      </c>
      <c r="D3" s="16">
        <v>3</v>
      </c>
      <c r="E3" s="16"/>
      <c r="F3" s="17" t="s">
        <v>186</v>
      </c>
      <c r="G3" s="16">
        <v>17</v>
      </c>
      <c r="H3" s="18" t="s">
        <v>170</v>
      </c>
    </row>
    <row r="4" spans="1:8" s="18" customFormat="1" ht="15.75">
      <c r="A4" s="152">
        <v>3</v>
      </c>
      <c r="B4" s="20" t="s">
        <v>83</v>
      </c>
      <c r="C4" s="19" t="s">
        <v>17</v>
      </c>
      <c r="D4" s="16">
        <v>2</v>
      </c>
      <c r="E4" s="23" t="s">
        <v>82</v>
      </c>
      <c r="F4" s="17" t="s">
        <v>69</v>
      </c>
      <c r="G4" s="16">
        <v>11</v>
      </c>
      <c r="H4" s="18" t="s">
        <v>170</v>
      </c>
    </row>
    <row r="5" spans="1:8" s="18" customFormat="1" ht="15.75">
      <c r="A5" s="152">
        <v>4</v>
      </c>
      <c r="B5" s="20" t="s">
        <v>183</v>
      </c>
      <c r="C5" s="19" t="s">
        <v>16</v>
      </c>
      <c r="D5" s="16">
        <v>8</v>
      </c>
      <c r="E5" s="16"/>
      <c r="F5" s="17" t="s">
        <v>184</v>
      </c>
      <c r="G5" s="16">
        <v>9</v>
      </c>
      <c r="H5" s="18" t="s">
        <v>188</v>
      </c>
    </row>
    <row r="6" spans="1:8" s="18" customFormat="1" ht="15.75">
      <c r="A6" s="152">
        <v>5</v>
      </c>
      <c r="B6" s="20" t="s">
        <v>65</v>
      </c>
      <c r="C6" s="19" t="s">
        <v>15</v>
      </c>
      <c r="D6" s="16">
        <v>2</v>
      </c>
      <c r="E6" s="145" t="s">
        <v>189</v>
      </c>
      <c r="F6" s="17" t="s">
        <v>68</v>
      </c>
      <c r="G6" s="16">
        <v>8</v>
      </c>
      <c r="H6" s="18" t="s">
        <v>188</v>
      </c>
    </row>
    <row r="7" spans="1:8" s="18" customFormat="1" ht="15.75">
      <c r="A7" s="152">
        <v>6</v>
      </c>
      <c r="B7" s="20" t="s">
        <v>37</v>
      </c>
      <c r="C7" s="19" t="s">
        <v>72</v>
      </c>
      <c r="D7" s="16">
        <v>3</v>
      </c>
      <c r="E7" s="145" t="s">
        <v>228</v>
      </c>
      <c r="F7" s="17" t="s">
        <v>229</v>
      </c>
      <c r="G7" s="16">
        <v>6</v>
      </c>
      <c r="H7" s="18" t="s">
        <v>170</v>
      </c>
    </row>
    <row r="8" spans="1:8" s="18" customFormat="1" ht="15.75">
      <c r="A8" s="152">
        <v>6</v>
      </c>
      <c r="B8" s="20" t="s">
        <v>83</v>
      </c>
      <c r="C8" s="19" t="s">
        <v>17</v>
      </c>
      <c r="D8" s="16">
        <v>1</v>
      </c>
      <c r="E8" s="23" t="s">
        <v>81</v>
      </c>
      <c r="F8" s="17" t="s">
        <v>70</v>
      </c>
      <c r="G8" s="16">
        <v>6</v>
      </c>
      <c r="H8" s="18" t="s">
        <v>170</v>
      </c>
    </row>
    <row r="9" spans="1:8" s="18" customFormat="1" ht="15.75">
      <c r="A9" s="152">
        <v>8</v>
      </c>
      <c r="B9" s="20" t="s">
        <v>83</v>
      </c>
      <c r="C9" s="19" t="s">
        <v>17</v>
      </c>
      <c r="D9" s="16">
        <v>9</v>
      </c>
      <c r="E9" s="23" t="s">
        <v>80</v>
      </c>
      <c r="F9" s="17" t="s">
        <v>71</v>
      </c>
      <c r="G9" s="16">
        <v>5</v>
      </c>
      <c r="H9" s="18" t="s">
        <v>188</v>
      </c>
    </row>
    <row r="10" spans="1:8" s="18" customFormat="1" ht="15.75">
      <c r="A10" s="152">
        <v>9</v>
      </c>
      <c r="B10" s="20" t="s">
        <v>37</v>
      </c>
      <c r="C10" s="19" t="s">
        <v>72</v>
      </c>
      <c r="D10" s="16">
        <v>1</v>
      </c>
      <c r="E10" s="145" t="s">
        <v>224</v>
      </c>
      <c r="F10" s="17" t="s">
        <v>225</v>
      </c>
      <c r="G10" s="16">
        <v>3</v>
      </c>
      <c r="H10" s="18" t="s">
        <v>170</v>
      </c>
    </row>
    <row r="11" spans="1:8" s="18" customFormat="1" ht="15.75">
      <c r="A11" s="152">
        <v>9</v>
      </c>
      <c r="B11" s="20" t="s">
        <v>183</v>
      </c>
      <c r="C11" s="19" t="s">
        <v>16</v>
      </c>
      <c r="D11" s="16">
        <v>9</v>
      </c>
      <c r="E11" s="16"/>
      <c r="F11" s="17" t="s">
        <v>187</v>
      </c>
      <c r="G11" s="16">
        <v>3</v>
      </c>
      <c r="H11" s="18" t="s">
        <v>188</v>
      </c>
    </row>
    <row r="12" spans="1:8" s="18" customFormat="1" ht="15.75">
      <c r="A12" s="152">
        <v>9</v>
      </c>
      <c r="B12" s="20" t="s">
        <v>37</v>
      </c>
      <c r="C12" s="19" t="s">
        <v>72</v>
      </c>
      <c r="D12" s="16">
        <v>2</v>
      </c>
      <c r="E12" s="145" t="s">
        <v>226</v>
      </c>
      <c r="F12" s="17" t="s">
        <v>227</v>
      </c>
      <c r="G12" s="16">
        <v>3</v>
      </c>
      <c r="H12" s="18" t="s">
        <v>170</v>
      </c>
    </row>
    <row r="13" spans="1:8" s="18" customFormat="1" ht="15.75">
      <c r="A13" s="152">
        <v>12</v>
      </c>
      <c r="B13" s="20" t="s">
        <v>65</v>
      </c>
      <c r="C13" s="19" t="s">
        <v>15</v>
      </c>
      <c r="D13" s="16">
        <v>6</v>
      </c>
      <c r="E13" s="145" t="s">
        <v>73</v>
      </c>
      <c r="F13" s="17" t="s">
        <v>67</v>
      </c>
      <c r="G13" s="16">
        <v>2</v>
      </c>
      <c r="H13" s="18" t="s">
        <v>170</v>
      </c>
    </row>
    <row r="14" spans="1:8" s="18" customFormat="1" ht="15.75">
      <c r="A14" s="152">
        <v>13</v>
      </c>
      <c r="B14" s="20" t="s">
        <v>183</v>
      </c>
      <c r="C14" s="19" t="s">
        <v>16</v>
      </c>
      <c r="D14" s="16">
        <v>2</v>
      </c>
      <c r="E14" s="16"/>
      <c r="F14" s="17" t="s">
        <v>185</v>
      </c>
      <c r="G14" s="16">
        <v>1</v>
      </c>
      <c r="H14" s="18" t="s">
        <v>188</v>
      </c>
    </row>
    <row r="15" spans="1:8" s="18" customFormat="1" ht="15.75">
      <c r="A15" s="152">
        <v>13</v>
      </c>
      <c r="B15" s="20" t="s">
        <v>37</v>
      </c>
      <c r="C15" s="19" t="s">
        <v>72</v>
      </c>
      <c r="D15" s="16">
        <v>5</v>
      </c>
      <c r="E15" s="145" t="s">
        <v>230</v>
      </c>
      <c r="F15" s="17" t="s">
        <v>231</v>
      </c>
      <c r="G15" s="16">
        <v>1</v>
      </c>
      <c r="H15" s="18" t="s">
        <v>191</v>
      </c>
    </row>
    <row r="16" spans="2:8" s="18" customFormat="1" ht="15.75">
      <c r="B16" s="20" t="s">
        <v>37</v>
      </c>
      <c r="C16" s="19" t="s">
        <v>72</v>
      </c>
      <c r="D16" s="16">
        <v>4</v>
      </c>
      <c r="E16" s="23" t="s">
        <v>222</v>
      </c>
      <c r="F16" s="17" t="s">
        <v>223</v>
      </c>
      <c r="G16" s="16"/>
      <c r="H16" s="18" t="s">
        <v>170</v>
      </c>
    </row>
    <row r="17" spans="2:7" s="18" customFormat="1" ht="15.75">
      <c r="B17" s="20"/>
      <c r="C17" s="19"/>
      <c r="D17" s="16"/>
      <c r="E17" s="16"/>
      <c r="F17" s="17"/>
      <c r="G17" s="16"/>
    </row>
    <row r="18" spans="2:7" s="18" customFormat="1" ht="15.75">
      <c r="B18" s="20"/>
      <c r="C18" s="19"/>
      <c r="D18" s="16"/>
      <c r="E18" s="16"/>
      <c r="F18" s="17"/>
      <c r="G18" s="16"/>
    </row>
    <row r="19" spans="2:7" s="18" customFormat="1" ht="15.75">
      <c r="B19" s="20"/>
      <c r="C19" s="19"/>
      <c r="D19" s="16"/>
      <c r="E19" s="16"/>
      <c r="F19" s="17"/>
      <c r="G19" s="16"/>
    </row>
    <row r="20" spans="2:7" s="18" customFormat="1" ht="15.75">
      <c r="B20" s="20"/>
      <c r="C20" s="19"/>
      <c r="D20" s="16"/>
      <c r="E20" s="16"/>
      <c r="F20" s="17"/>
      <c r="G20" s="16"/>
    </row>
    <row r="21" spans="2:7" s="18" customFormat="1" ht="15.75">
      <c r="B21" s="20"/>
      <c r="C21" s="19"/>
      <c r="D21" s="16"/>
      <c r="E21" s="16"/>
      <c r="F21" s="17"/>
      <c r="G21" s="16"/>
    </row>
    <row r="22" spans="2:7" s="18" customFormat="1" ht="15.75">
      <c r="B22" s="20"/>
      <c r="C22" s="19"/>
      <c r="D22" s="16"/>
      <c r="E22" s="16"/>
      <c r="F22" s="17"/>
      <c r="G22" s="16"/>
    </row>
    <row r="23" spans="2:7" s="18" customFormat="1" ht="15.75">
      <c r="B23" s="20"/>
      <c r="C23" s="19"/>
      <c r="D23" s="16"/>
      <c r="E23" s="16"/>
      <c r="F23" s="17"/>
      <c r="G23" s="16"/>
    </row>
    <row r="24" spans="2:7" s="18" customFormat="1" ht="15.75">
      <c r="B24" s="20"/>
      <c r="C24" s="19"/>
      <c r="D24" s="16"/>
      <c r="E24" s="16"/>
      <c r="F24" s="17"/>
      <c r="G24" s="16"/>
    </row>
    <row r="25" spans="2:7" s="18" customFormat="1" ht="15.75">
      <c r="B25" s="20"/>
      <c r="C25" s="19"/>
      <c r="D25" s="16"/>
      <c r="E25" s="16"/>
      <c r="F25" s="17"/>
      <c r="G25" s="16"/>
    </row>
    <row r="26" spans="2:7" s="18" customFormat="1" ht="15.75">
      <c r="B26" s="20"/>
      <c r="C26" s="19"/>
      <c r="D26" s="16"/>
      <c r="E26" s="16"/>
      <c r="F26" s="17"/>
      <c r="G26" s="16"/>
    </row>
    <row r="27" spans="2:7" s="18" customFormat="1" ht="15.75">
      <c r="B27" s="20"/>
      <c r="C27" s="19"/>
      <c r="D27" s="16"/>
      <c r="E27" s="16"/>
      <c r="F27" s="17"/>
      <c r="G27" s="16"/>
    </row>
    <row r="28" spans="2:7" s="18" customFormat="1" ht="15.75">
      <c r="B28" s="20"/>
      <c r="C28" s="19"/>
      <c r="D28" s="16"/>
      <c r="E28" s="16"/>
      <c r="F28" s="17"/>
      <c r="G28" s="16"/>
    </row>
    <row r="29" spans="2:7" s="18" customFormat="1" ht="15.75">
      <c r="B29" s="20"/>
      <c r="C29" s="19"/>
      <c r="D29" s="16"/>
      <c r="E29" s="16"/>
      <c r="F29" s="17"/>
      <c r="G29" s="16"/>
    </row>
    <row r="30" spans="2:7" s="18" customFormat="1" ht="15.75">
      <c r="B30" s="20"/>
      <c r="C30" s="19"/>
      <c r="D30" s="16"/>
      <c r="E30" s="16"/>
      <c r="F30" s="17"/>
      <c r="G30" s="16"/>
    </row>
    <row r="31" spans="2:7" s="18" customFormat="1" ht="15.75">
      <c r="B31" s="20"/>
      <c r="C31" s="19"/>
      <c r="D31" s="16"/>
      <c r="E31" s="16"/>
      <c r="F31" s="17"/>
      <c r="G31" s="16"/>
    </row>
    <row r="32" spans="2:7" s="18" customFormat="1" ht="15.75">
      <c r="B32" s="20"/>
      <c r="C32" s="19"/>
      <c r="D32" s="16"/>
      <c r="E32" s="16"/>
      <c r="F32" s="17"/>
      <c r="G32" s="16"/>
    </row>
    <row r="33" spans="2:7" s="18" customFormat="1" ht="15.75">
      <c r="B33" s="20"/>
      <c r="C33" s="19"/>
      <c r="D33" s="16"/>
      <c r="E33" s="16"/>
      <c r="F33" s="17"/>
      <c r="G33" s="16"/>
    </row>
    <row r="34" spans="2:7" s="18" customFormat="1" ht="15.75">
      <c r="B34" s="20"/>
      <c r="C34" s="19"/>
      <c r="D34" s="16"/>
      <c r="E34" s="16"/>
      <c r="F34" s="17"/>
      <c r="G34" s="16"/>
    </row>
    <row r="35" spans="2:7" s="18" customFormat="1" ht="15.75">
      <c r="B35" s="20"/>
      <c r="C35" s="19"/>
      <c r="D35" s="16"/>
      <c r="E35" s="16"/>
      <c r="F35" s="17"/>
      <c r="G35" s="16"/>
    </row>
    <row r="36" spans="2:7" s="18" customFormat="1" ht="15.75">
      <c r="B36" s="20"/>
      <c r="C36" s="19"/>
      <c r="D36" s="16"/>
      <c r="E36" s="16"/>
      <c r="F36" s="17"/>
      <c r="G36" s="16"/>
    </row>
  </sheetData>
  <printOptions horizontalCentered="1"/>
  <pageMargins left="0.5905511811023623" right="0.5905511811023623" top="1.535433070866142" bottom="0.5905511811023623" header="0.5118110236220472" footer="0.5118110236220472"/>
  <pageSetup horizontalDpi="600" verticalDpi="600" orientation="portrait" paperSize="9" r:id="rId1"/>
  <headerFooter alignWithMargins="0">
    <oddHeader>&amp;C&amp;"Times New Roman,Fett"&amp;16TORBALL ÖSTM 2004 GRAZ&amp;14
TORSCHÜTZENLISTE  DAMEN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"/>
  <dimension ref="A1:H36"/>
  <sheetViews>
    <sheetView workbookViewId="0" topLeftCell="A1">
      <selection activeCell="E1" sqref="E1:E16384"/>
    </sheetView>
  </sheetViews>
  <sheetFormatPr defaultColWidth="11.421875" defaultRowHeight="12.75"/>
  <cols>
    <col min="2" max="2" width="14.00390625" style="43" bestFit="1" customWidth="1"/>
    <col min="3" max="3" width="8.421875" style="14" hidden="1" customWidth="1"/>
    <col min="4" max="4" width="16.7109375" style="13" hidden="1" customWidth="1"/>
    <col min="5" max="5" width="12.57421875" style="13" hidden="1" customWidth="1"/>
    <col min="6" max="6" width="21.7109375" style="13" bestFit="1" customWidth="1"/>
    <col min="7" max="7" width="6.28125" style="15" bestFit="1" customWidth="1"/>
    <col min="8" max="8" width="8.140625" style="0" hidden="1" customWidth="1"/>
  </cols>
  <sheetData>
    <row r="1" spans="1:8" s="16" customFormat="1" ht="32.25" customHeight="1" thickBot="1">
      <c r="A1" s="21" t="s">
        <v>111</v>
      </c>
      <c r="B1" s="21" t="s">
        <v>31</v>
      </c>
      <c r="C1" s="21" t="s">
        <v>62</v>
      </c>
      <c r="D1" s="22" t="s">
        <v>64</v>
      </c>
      <c r="E1" s="22" t="s">
        <v>178</v>
      </c>
      <c r="F1" s="21" t="s">
        <v>32</v>
      </c>
      <c r="G1" s="22" t="s">
        <v>45</v>
      </c>
      <c r="H1" s="16" t="s">
        <v>190</v>
      </c>
    </row>
    <row r="2" spans="1:8" s="18" customFormat="1" ht="31.5" customHeight="1">
      <c r="A2" s="171">
        <v>1</v>
      </c>
      <c r="B2" s="20" t="s">
        <v>65</v>
      </c>
      <c r="C2" s="19" t="s">
        <v>15</v>
      </c>
      <c r="D2" s="16">
        <v>4</v>
      </c>
      <c r="E2" s="145" t="s">
        <v>74</v>
      </c>
      <c r="F2" s="17" t="s">
        <v>66</v>
      </c>
      <c r="G2" s="16">
        <v>18</v>
      </c>
      <c r="H2" s="18" t="s">
        <v>170</v>
      </c>
    </row>
    <row r="3" spans="1:8" s="18" customFormat="1" ht="15.75">
      <c r="A3" s="171">
        <v>2</v>
      </c>
      <c r="B3" s="20" t="s">
        <v>183</v>
      </c>
      <c r="C3" s="19" t="s">
        <v>16</v>
      </c>
      <c r="D3" s="16">
        <v>3</v>
      </c>
      <c r="E3" s="16"/>
      <c r="F3" s="17" t="s">
        <v>186</v>
      </c>
      <c r="G3" s="16">
        <v>17</v>
      </c>
      <c r="H3" s="18" t="s">
        <v>170</v>
      </c>
    </row>
    <row r="4" spans="1:8" s="18" customFormat="1" ht="15.75">
      <c r="A4" s="171">
        <v>3</v>
      </c>
      <c r="B4" s="20" t="s">
        <v>83</v>
      </c>
      <c r="C4" s="19" t="s">
        <v>17</v>
      </c>
      <c r="D4" s="16">
        <v>2</v>
      </c>
      <c r="E4" s="23" t="s">
        <v>82</v>
      </c>
      <c r="F4" s="17" t="s">
        <v>69</v>
      </c>
      <c r="G4" s="16">
        <v>12</v>
      </c>
      <c r="H4" s="18" t="s">
        <v>170</v>
      </c>
    </row>
    <row r="5" spans="1:8" s="18" customFormat="1" ht="15.75">
      <c r="A5" s="171">
        <v>4</v>
      </c>
      <c r="B5" s="20" t="s">
        <v>183</v>
      </c>
      <c r="C5" s="19" t="s">
        <v>16</v>
      </c>
      <c r="D5" s="16">
        <v>8</v>
      </c>
      <c r="E5" s="16"/>
      <c r="F5" s="17" t="s">
        <v>184</v>
      </c>
      <c r="G5" s="16">
        <v>9</v>
      </c>
      <c r="H5" s="18" t="s">
        <v>188</v>
      </c>
    </row>
    <row r="6" spans="1:8" s="18" customFormat="1" ht="15.75">
      <c r="A6" s="171">
        <v>4</v>
      </c>
      <c r="B6" s="20" t="s">
        <v>65</v>
      </c>
      <c r="C6" s="19" t="s">
        <v>15</v>
      </c>
      <c r="D6" s="16">
        <v>2</v>
      </c>
      <c r="E6" s="145" t="s">
        <v>189</v>
      </c>
      <c r="F6" s="17" t="s">
        <v>68</v>
      </c>
      <c r="G6" s="16">
        <v>9</v>
      </c>
      <c r="H6" s="18" t="s">
        <v>188</v>
      </c>
    </row>
    <row r="7" spans="1:8" s="18" customFormat="1" ht="15.75">
      <c r="A7" s="171">
        <v>6</v>
      </c>
      <c r="B7" s="20" t="s">
        <v>37</v>
      </c>
      <c r="C7" s="19" t="s">
        <v>72</v>
      </c>
      <c r="D7" s="16">
        <v>3</v>
      </c>
      <c r="E7" s="145" t="s">
        <v>228</v>
      </c>
      <c r="F7" s="17" t="s">
        <v>229</v>
      </c>
      <c r="G7" s="16">
        <v>6</v>
      </c>
      <c r="H7" s="18" t="s">
        <v>170</v>
      </c>
    </row>
    <row r="8" spans="1:8" s="18" customFormat="1" ht="15.75">
      <c r="A8" s="171">
        <v>6</v>
      </c>
      <c r="B8" s="20" t="s">
        <v>83</v>
      </c>
      <c r="C8" s="19" t="s">
        <v>17</v>
      </c>
      <c r="D8" s="16">
        <v>1</v>
      </c>
      <c r="E8" s="23" t="s">
        <v>81</v>
      </c>
      <c r="F8" s="17" t="s">
        <v>70</v>
      </c>
      <c r="G8" s="16">
        <v>6</v>
      </c>
      <c r="H8" s="18" t="s">
        <v>170</v>
      </c>
    </row>
    <row r="9" spans="1:8" s="18" customFormat="1" ht="15.75">
      <c r="A9" s="171">
        <v>6</v>
      </c>
      <c r="B9" s="20" t="s">
        <v>83</v>
      </c>
      <c r="C9" s="19" t="s">
        <v>17</v>
      </c>
      <c r="D9" s="16">
        <v>9</v>
      </c>
      <c r="E9" s="23" t="s">
        <v>80</v>
      </c>
      <c r="F9" s="17" t="s">
        <v>71</v>
      </c>
      <c r="G9" s="16">
        <v>6</v>
      </c>
      <c r="H9" s="18" t="s">
        <v>188</v>
      </c>
    </row>
    <row r="10" spans="1:8" s="18" customFormat="1" ht="15.75">
      <c r="A10" s="171">
        <v>9</v>
      </c>
      <c r="B10" s="20" t="s">
        <v>37</v>
      </c>
      <c r="C10" s="19" t="s">
        <v>72</v>
      </c>
      <c r="D10" s="16">
        <v>1</v>
      </c>
      <c r="E10" s="145" t="s">
        <v>224</v>
      </c>
      <c r="F10" s="17" t="s">
        <v>225</v>
      </c>
      <c r="G10" s="16">
        <v>3</v>
      </c>
      <c r="H10" s="18" t="s">
        <v>170</v>
      </c>
    </row>
    <row r="11" spans="1:8" s="18" customFormat="1" ht="15.75">
      <c r="A11" s="171">
        <v>9</v>
      </c>
      <c r="B11" s="20" t="s">
        <v>183</v>
      </c>
      <c r="C11" s="19" t="s">
        <v>16</v>
      </c>
      <c r="D11" s="16">
        <v>9</v>
      </c>
      <c r="E11" s="16"/>
      <c r="F11" s="17" t="s">
        <v>187</v>
      </c>
      <c r="G11" s="16">
        <v>3</v>
      </c>
      <c r="H11" s="18" t="s">
        <v>188</v>
      </c>
    </row>
    <row r="12" spans="1:8" s="18" customFormat="1" ht="15.75">
      <c r="A12" s="171">
        <v>9</v>
      </c>
      <c r="B12" s="20" t="s">
        <v>37</v>
      </c>
      <c r="C12" s="19" t="s">
        <v>72</v>
      </c>
      <c r="D12" s="16">
        <v>2</v>
      </c>
      <c r="E12" s="145" t="s">
        <v>226</v>
      </c>
      <c r="F12" s="17" t="s">
        <v>227</v>
      </c>
      <c r="G12" s="16">
        <v>3</v>
      </c>
      <c r="H12" s="18" t="s">
        <v>170</v>
      </c>
    </row>
    <row r="13" spans="1:8" s="18" customFormat="1" ht="15.75">
      <c r="A13" s="171">
        <v>12</v>
      </c>
      <c r="B13" s="20" t="s">
        <v>65</v>
      </c>
      <c r="C13" s="19" t="s">
        <v>15</v>
      </c>
      <c r="D13" s="16">
        <v>6</v>
      </c>
      <c r="E13" s="145" t="s">
        <v>73</v>
      </c>
      <c r="F13" s="17" t="s">
        <v>67</v>
      </c>
      <c r="G13" s="16">
        <v>2</v>
      </c>
      <c r="H13" s="18" t="s">
        <v>170</v>
      </c>
    </row>
    <row r="14" spans="1:8" s="18" customFormat="1" ht="15.75">
      <c r="A14" s="171">
        <v>13</v>
      </c>
      <c r="B14" s="20" t="s">
        <v>183</v>
      </c>
      <c r="C14" s="19" t="s">
        <v>16</v>
      </c>
      <c r="D14" s="16">
        <v>2</v>
      </c>
      <c r="E14" s="16"/>
      <c r="F14" s="17" t="s">
        <v>185</v>
      </c>
      <c r="G14" s="16">
        <v>1</v>
      </c>
      <c r="H14" s="18" t="s">
        <v>188</v>
      </c>
    </row>
    <row r="15" spans="1:8" s="18" customFormat="1" ht="15.75">
      <c r="A15" s="171">
        <v>13</v>
      </c>
      <c r="B15" s="20" t="s">
        <v>37</v>
      </c>
      <c r="C15" s="19" t="s">
        <v>72</v>
      </c>
      <c r="D15" s="16">
        <v>5</v>
      </c>
      <c r="E15" s="145" t="s">
        <v>230</v>
      </c>
      <c r="F15" s="17" t="s">
        <v>231</v>
      </c>
      <c r="G15" s="16">
        <v>1</v>
      </c>
      <c r="H15" s="18" t="s">
        <v>191</v>
      </c>
    </row>
    <row r="16" spans="1:8" s="18" customFormat="1" ht="15.75">
      <c r="A16" s="171"/>
      <c r="B16" s="20" t="s">
        <v>37</v>
      </c>
      <c r="C16" s="19" t="s">
        <v>72</v>
      </c>
      <c r="D16" s="16">
        <v>4</v>
      </c>
      <c r="E16" s="23" t="s">
        <v>222</v>
      </c>
      <c r="F16" s="17" t="s">
        <v>223</v>
      </c>
      <c r="G16" s="16"/>
      <c r="H16" s="18" t="s">
        <v>170</v>
      </c>
    </row>
    <row r="17" spans="2:7" s="18" customFormat="1" ht="15.75">
      <c r="B17" s="20"/>
      <c r="C17" s="19"/>
      <c r="D17" s="16"/>
      <c r="E17" s="16"/>
      <c r="F17" s="17"/>
      <c r="G17" s="16"/>
    </row>
    <row r="18" spans="2:7" s="18" customFormat="1" ht="15.75">
      <c r="B18" s="20"/>
      <c r="C18" s="19"/>
      <c r="D18" s="16"/>
      <c r="E18" s="16"/>
      <c r="F18" s="17"/>
      <c r="G18" s="16"/>
    </row>
    <row r="19" spans="2:7" s="18" customFormat="1" ht="15.75">
      <c r="B19" s="20"/>
      <c r="C19" s="19"/>
      <c r="D19" s="16"/>
      <c r="E19" s="16"/>
      <c r="F19" s="17"/>
      <c r="G19" s="16"/>
    </row>
    <row r="20" spans="2:7" s="18" customFormat="1" ht="15.75">
      <c r="B20" s="20"/>
      <c r="C20" s="19"/>
      <c r="D20" s="16"/>
      <c r="E20" s="16"/>
      <c r="F20" s="17"/>
      <c r="G20" s="16"/>
    </row>
    <row r="21" spans="2:7" s="18" customFormat="1" ht="15.75">
      <c r="B21" s="20"/>
      <c r="C21" s="19"/>
      <c r="D21" s="16"/>
      <c r="E21" s="16"/>
      <c r="F21" s="17"/>
      <c r="G21" s="16"/>
    </row>
    <row r="22" spans="2:7" s="18" customFormat="1" ht="15.75">
      <c r="B22" s="20"/>
      <c r="C22" s="19"/>
      <c r="D22" s="16"/>
      <c r="E22" s="16"/>
      <c r="F22" s="17"/>
      <c r="G22" s="16"/>
    </row>
    <row r="23" spans="2:7" s="18" customFormat="1" ht="15.75">
      <c r="B23" s="20"/>
      <c r="C23" s="19"/>
      <c r="D23" s="16"/>
      <c r="E23" s="16"/>
      <c r="F23" s="17"/>
      <c r="G23" s="16"/>
    </row>
    <row r="24" spans="2:7" s="18" customFormat="1" ht="15.75">
      <c r="B24" s="20"/>
      <c r="C24" s="19"/>
      <c r="D24" s="16"/>
      <c r="E24" s="16"/>
      <c r="F24" s="17"/>
      <c r="G24" s="16"/>
    </row>
    <row r="25" spans="2:7" s="18" customFormat="1" ht="15.75">
      <c r="B25" s="20"/>
      <c r="C25" s="19"/>
      <c r="D25" s="16"/>
      <c r="E25" s="16"/>
      <c r="F25" s="17"/>
      <c r="G25" s="16"/>
    </row>
    <row r="26" spans="2:7" s="18" customFormat="1" ht="15.75">
      <c r="B26" s="20"/>
      <c r="C26" s="19"/>
      <c r="D26" s="16"/>
      <c r="E26" s="16"/>
      <c r="F26" s="17"/>
      <c r="G26" s="16"/>
    </row>
    <row r="27" spans="2:7" s="18" customFormat="1" ht="15.75">
      <c r="B27" s="20"/>
      <c r="C27" s="19"/>
      <c r="D27" s="16"/>
      <c r="E27" s="16"/>
      <c r="F27" s="17"/>
      <c r="G27" s="16"/>
    </row>
    <row r="28" spans="2:7" s="18" customFormat="1" ht="15.75">
      <c r="B28" s="20"/>
      <c r="C28" s="19"/>
      <c r="D28" s="16"/>
      <c r="E28" s="16"/>
      <c r="F28" s="17"/>
      <c r="G28" s="16"/>
    </row>
    <row r="29" spans="2:7" s="18" customFormat="1" ht="15.75">
      <c r="B29" s="20"/>
      <c r="C29" s="19"/>
      <c r="D29" s="16"/>
      <c r="E29" s="16"/>
      <c r="F29" s="17"/>
      <c r="G29" s="16"/>
    </row>
    <row r="30" spans="2:7" s="18" customFormat="1" ht="15.75">
      <c r="B30" s="20"/>
      <c r="C30" s="19"/>
      <c r="D30" s="16"/>
      <c r="E30" s="16"/>
      <c r="F30" s="17"/>
      <c r="G30" s="16"/>
    </row>
    <row r="31" spans="2:7" s="18" customFormat="1" ht="15.75">
      <c r="B31" s="20"/>
      <c r="C31" s="19"/>
      <c r="D31" s="16"/>
      <c r="E31" s="16"/>
      <c r="F31" s="17"/>
      <c r="G31" s="16"/>
    </row>
    <row r="32" spans="2:7" s="18" customFormat="1" ht="15.75">
      <c r="B32" s="20"/>
      <c r="C32" s="19"/>
      <c r="D32" s="16"/>
      <c r="E32" s="16"/>
      <c r="F32" s="17"/>
      <c r="G32" s="16"/>
    </row>
    <row r="33" spans="2:7" s="18" customFormat="1" ht="15.75">
      <c r="B33" s="20"/>
      <c r="C33" s="19"/>
      <c r="D33" s="16"/>
      <c r="E33" s="16"/>
      <c r="F33" s="17"/>
      <c r="G33" s="16"/>
    </row>
    <row r="34" spans="2:7" s="18" customFormat="1" ht="15.75">
      <c r="B34" s="20"/>
      <c r="C34" s="19"/>
      <c r="D34" s="16"/>
      <c r="E34" s="16"/>
      <c r="F34" s="17"/>
      <c r="G34" s="16"/>
    </row>
    <row r="35" spans="2:7" s="18" customFormat="1" ht="15.75">
      <c r="B35" s="20"/>
      <c r="C35" s="19"/>
      <c r="D35" s="16"/>
      <c r="E35" s="16"/>
      <c r="F35" s="17"/>
      <c r="G35" s="16"/>
    </row>
    <row r="36" spans="2:7" s="18" customFormat="1" ht="15.75">
      <c r="B36" s="20"/>
      <c r="C36" s="19"/>
      <c r="D36" s="16"/>
      <c r="E36" s="16"/>
      <c r="F36" s="17"/>
      <c r="G36" s="16"/>
    </row>
  </sheetData>
  <printOptions horizontalCentered="1"/>
  <pageMargins left="0.5905511811023623" right="0.5905511811023623" top="1.535433070866142" bottom="0.5905511811023623" header="0.5118110236220472" footer="0.5118110236220472"/>
  <pageSetup horizontalDpi="600" verticalDpi="600" orientation="portrait" paperSize="9" r:id="rId1"/>
  <headerFooter alignWithMargins="0">
    <oddHeader>&amp;C&amp;"Times New Roman,Fett"&amp;16TORBALL ÖSTM 2004 GRAZ&amp;14
TORSCHÜTZENLISTE  DAMEN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4"/>
  <dimension ref="A1:H38"/>
  <sheetViews>
    <sheetView workbookViewId="0" topLeftCell="A1">
      <selection activeCell="E1" sqref="E1:E16384"/>
    </sheetView>
  </sheetViews>
  <sheetFormatPr defaultColWidth="11.421875" defaultRowHeight="12.75"/>
  <cols>
    <col min="2" max="2" width="15.00390625" style="43" customWidth="1"/>
    <col min="3" max="3" width="8.421875" style="14" hidden="1" customWidth="1"/>
    <col min="4" max="4" width="14.7109375" style="13" hidden="1" customWidth="1"/>
    <col min="5" max="5" width="12.57421875" style="13" hidden="1" customWidth="1"/>
    <col min="6" max="6" width="26.7109375" style="13" bestFit="1" customWidth="1"/>
    <col min="7" max="7" width="6.28125" style="15" bestFit="1" customWidth="1"/>
    <col min="8" max="8" width="8.140625" style="0" hidden="1" customWidth="1"/>
  </cols>
  <sheetData>
    <row r="1" spans="1:8" s="16" customFormat="1" ht="32.25" customHeight="1" thickBot="1">
      <c r="A1" s="21" t="s">
        <v>111</v>
      </c>
      <c r="B1" s="21" t="s">
        <v>31</v>
      </c>
      <c r="C1" s="21" t="s">
        <v>62</v>
      </c>
      <c r="D1" s="22" t="s">
        <v>64</v>
      </c>
      <c r="E1" s="22" t="s">
        <v>178</v>
      </c>
      <c r="F1" s="21" t="s">
        <v>32</v>
      </c>
      <c r="G1" s="22" t="s">
        <v>45</v>
      </c>
      <c r="H1" s="16" t="s">
        <v>190</v>
      </c>
    </row>
    <row r="2" spans="1:8" s="18" customFormat="1" ht="31.5" customHeight="1">
      <c r="A2" s="152">
        <v>1</v>
      </c>
      <c r="B2" s="19" t="s">
        <v>35</v>
      </c>
      <c r="C2" s="9" t="s">
        <v>14</v>
      </c>
      <c r="D2" s="16">
        <v>3</v>
      </c>
      <c r="E2" s="17" t="s">
        <v>193</v>
      </c>
      <c r="F2" s="17" t="s">
        <v>50</v>
      </c>
      <c r="G2" s="16">
        <v>19</v>
      </c>
      <c r="H2" s="18" t="s">
        <v>188</v>
      </c>
    </row>
    <row r="3" spans="1:8" s="18" customFormat="1" ht="15.75">
      <c r="A3" s="152">
        <v>2</v>
      </c>
      <c r="B3" s="20" t="s">
        <v>39</v>
      </c>
      <c r="C3" s="19" t="s">
        <v>11</v>
      </c>
      <c r="D3" s="16">
        <v>2</v>
      </c>
      <c r="E3" s="17" t="s">
        <v>216</v>
      </c>
      <c r="F3" s="17" t="s">
        <v>55</v>
      </c>
      <c r="G3" s="16">
        <v>18</v>
      </c>
      <c r="H3" s="18" t="s">
        <v>217</v>
      </c>
    </row>
    <row r="4" spans="1:8" s="18" customFormat="1" ht="15.75">
      <c r="A4" s="152">
        <v>3</v>
      </c>
      <c r="B4" s="20" t="s">
        <v>34</v>
      </c>
      <c r="C4" s="19" t="s">
        <v>20</v>
      </c>
      <c r="D4" s="16">
        <v>3</v>
      </c>
      <c r="E4" s="17" t="s">
        <v>75</v>
      </c>
      <c r="F4" s="17" t="s">
        <v>46</v>
      </c>
      <c r="G4" s="16">
        <v>17</v>
      </c>
      <c r="H4" s="18" t="s">
        <v>188</v>
      </c>
    </row>
    <row r="5" spans="1:8" s="18" customFormat="1" ht="15.75">
      <c r="A5" s="152">
        <v>4</v>
      </c>
      <c r="B5" s="20" t="s">
        <v>33</v>
      </c>
      <c r="C5" s="19" t="s">
        <v>19</v>
      </c>
      <c r="D5" s="16">
        <v>5</v>
      </c>
      <c r="E5" s="17" t="s">
        <v>77</v>
      </c>
      <c r="F5" s="17" t="s">
        <v>42</v>
      </c>
      <c r="G5" s="16">
        <v>15</v>
      </c>
      <c r="H5" s="18" t="s">
        <v>170</v>
      </c>
    </row>
    <row r="6" spans="1:8" s="18" customFormat="1" ht="15.75">
      <c r="A6" s="152">
        <v>4</v>
      </c>
      <c r="B6" s="20" t="s">
        <v>33</v>
      </c>
      <c r="C6" s="19" t="s">
        <v>19</v>
      </c>
      <c r="D6" s="16">
        <v>4</v>
      </c>
      <c r="E6" s="17" t="s">
        <v>76</v>
      </c>
      <c r="F6" s="17" t="s">
        <v>41</v>
      </c>
      <c r="G6" s="16">
        <v>15</v>
      </c>
      <c r="H6" s="18" t="s">
        <v>188</v>
      </c>
    </row>
    <row r="7" spans="1:8" s="18" customFormat="1" ht="15.75">
      <c r="A7" s="152">
        <v>6</v>
      </c>
      <c r="B7" s="19" t="s">
        <v>36</v>
      </c>
      <c r="C7" s="9" t="s">
        <v>13</v>
      </c>
      <c r="D7" s="16">
        <v>7</v>
      </c>
      <c r="E7" s="17" t="s">
        <v>197</v>
      </c>
      <c r="F7" s="17" t="s">
        <v>198</v>
      </c>
      <c r="G7" s="16">
        <v>13</v>
      </c>
      <c r="H7" s="18" t="s">
        <v>188</v>
      </c>
    </row>
    <row r="8" spans="1:8" s="18" customFormat="1" ht="15.75">
      <c r="A8" s="152">
        <v>7</v>
      </c>
      <c r="B8" s="20" t="s">
        <v>38</v>
      </c>
      <c r="C8" s="19" t="s">
        <v>117</v>
      </c>
      <c r="D8" s="16">
        <v>3</v>
      </c>
      <c r="E8" s="17" t="s">
        <v>207</v>
      </c>
      <c r="F8" s="17" t="s">
        <v>208</v>
      </c>
      <c r="G8" s="16">
        <v>12</v>
      </c>
      <c r="H8" s="18" t="s">
        <v>170</v>
      </c>
    </row>
    <row r="9" spans="1:8" s="18" customFormat="1" ht="15.75">
      <c r="A9" s="152">
        <v>8</v>
      </c>
      <c r="B9" s="20" t="s">
        <v>63</v>
      </c>
      <c r="C9" s="19" t="s">
        <v>10</v>
      </c>
      <c r="D9" s="16">
        <v>2</v>
      </c>
      <c r="E9" s="23" t="s">
        <v>91</v>
      </c>
      <c r="F9" s="17" t="s">
        <v>59</v>
      </c>
      <c r="G9" s="16">
        <v>11</v>
      </c>
      <c r="H9" s="18" t="s">
        <v>170</v>
      </c>
    </row>
    <row r="10" spans="1:8" s="18" customFormat="1" ht="15.75">
      <c r="A10" s="152">
        <v>9</v>
      </c>
      <c r="B10" s="20" t="s">
        <v>40</v>
      </c>
      <c r="C10" s="19" t="s">
        <v>9</v>
      </c>
      <c r="D10" s="16">
        <v>1</v>
      </c>
      <c r="E10" s="17" t="s">
        <v>164</v>
      </c>
      <c r="F10" s="17" t="s">
        <v>56</v>
      </c>
      <c r="G10" s="16">
        <v>10</v>
      </c>
      <c r="H10" s="18" t="s">
        <v>170</v>
      </c>
    </row>
    <row r="11" spans="1:8" s="18" customFormat="1" ht="15.75">
      <c r="A11" s="152">
        <v>9</v>
      </c>
      <c r="B11" s="20" t="s">
        <v>39</v>
      </c>
      <c r="C11" s="19" t="s">
        <v>11</v>
      </c>
      <c r="D11" s="16">
        <v>5</v>
      </c>
      <c r="E11" s="17" t="s">
        <v>215</v>
      </c>
      <c r="F11" s="17" t="s">
        <v>54</v>
      </c>
      <c r="G11" s="16">
        <v>10</v>
      </c>
      <c r="H11" s="18" t="s">
        <v>188</v>
      </c>
    </row>
    <row r="12" spans="1:8" s="18" customFormat="1" ht="15.75">
      <c r="A12" s="152">
        <v>11</v>
      </c>
      <c r="B12" s="19" t="s">
        <v>35</v>
      </c>
      <c r="C12" s="9" t="s">
        <v>14</v>
      </c>
      <c r="D12" s="16">
        <v>8</v>
      </c>
      <c r="E12" s="17" t="s">
        <v>194</v>
      </c>
      <c r="F12" s="17" t="s">
        <v>51</v>
      </c>
      <c r="G12" s="16">
        <v>9</v>
      </c>
      <c r="H12" s="18" t="s">
        <v>188</v>
      </c>
    </row>
    <row r="13" spans="1:8" s="18" customFormat="1" ht="15.75">
      <c r="A13" s="152">
        <v>12</v>
      </c>
      <c r="B13" s="20" t="s">
        <v>83</v>
      </c>
      <c r="C13" s="19" t="s">
        <v>12</v>
      </c>
      <c r="D13" s="16">
        <v>3</v>
      </c>
      <c r="E13" s="17" t="s">
        <v>88</v>
      </c>
      <c r="F13" s="17" t="s">
        <v>53</v>
      </c>
      <c r="G13" s="16">
        <v>8</v>
      </c>
      <c r="H13" s="18" t="s">
        <v>188</v>
      </c>
    </row>
    <row r="14" spans="1:8" s="18" customFormat="1" ht="15.75">
      <c r="A14" s="152">
        <v>13</v>
      </c>
      <c r="B14" s="20" t="s">
        <v>37</v>
      </c>
      <c r="C14" s="19" t="s">
        <v>116</v>
      </c>
      <c r="D14" s="16">
        <v>2</v>
      </c>
      <c r="E14" s="17" t="s">
        <v>203</v>
      </c>
      <c r="F14" s="17" t="s">
        <v>204</v>
      </c>
      <c r="G14" s="16">
        <v>7</v>
      </c>
      <c r="H14" s="18" t="s">
        <v>188</v>
      </c>
    </row>
    <row r="15" spans="1:8" s="18" customFormat="1" ht="15.75">
      <c r="A15" s="152">
        <v>13</v>
      </c>
      <c r="B15" s="20" t="s">
        <v>63</v>
      </c>
      <c r="C15" s="19" t="s">
        <v>10</v>
      </c>
      <c r="D15" s="16">
        <v>5</v>
      </c>
      <c r="E15" s="23" t="s">
        <v>93</v>
      </c>
      <c r="F15" s="17" t="s">
        <v>58</v>
      </c>
      <c r="G15" s="16">
        <v>7</v>
      </c>
      <c r="H15" s="18" t="s">
        <v>188</v>
      </c>
    </row>
    <row r="16" spans="1:8" s="18" customFormat="1" ht="15.75">
      <c r="A16" s="152">
        <v>15</v>
      </c>
      <c r="B16" s="20" t="s">
        <v>37</v>
      </c>
      <c r="C16" s="19" t="s">
        <v>116</v>
      </c>
      <c r="D16" s="16">
        <v>1</v>
      </c>
      <c r="E16" s="17" t="s">
        <v>201</v>
      </c>
      <c r="F16" s="17" t="s">
        <v>202</v>
      </c>
      <c r="G16" s="16">
        <v>6</v>
      </c>
      <c r="H16" s="18" t="s">
        <v>191</v>
      </c>
    </row>
    <row r="17" spans="1:8" s="18" customFormat="1" ht="15.75">
      <c r="A17" s="152">
        <v>16</v>
      </c>
      <c r="B17" s="19" t="s">
        <v>36</v>
      </c>
      <c r="C17" s="9" t="s">
        <v>13</v>
      </c>
      <c r="D17" s="16">
        <v>6</v>
      </c>
      <c r="E17" s="17" t="s">
        <v>195</v>
      </c>
      <c r="F17" s="17" t="s">
        <v>52</v>
      </c>
      <c r="G17" s="16">
        <v>5</v>
      </c>
      <c r="H17" s="18" t="s">
        <v>188</v>
      </c>
    </row>
    <row r="18" spans="1:8" s="18" customFormat="1" ht="15.75">
      <c r="A18" s="152">
        <v>16</v>
      </c>
      <c r="B18" s="20" t="s">
        <v>83</v>
      </c>
      <c r="C18" s="19" t="s">
        <v>12</v>
      </c>
      <c r="D18" s="16">
        <v>6</v>
      </c>
      <c r="E18" s="17" t="s">
        <v>86</v>
      </c>
      <c r="F18" s="17" t="s">
        <v>87</v>
      </c>
      <c r="G18" s="16">
        <v>5</v>
      </c>
      <c r="H18" s="18" t="s">
        <v>170</v>
      </c>
    </row>
    <row r="19" spans="1:8" s="18" customFormat="1" ht="15.75">
      <c r="A19" s="152">
        <v>16</v>
      </c>
      <c r="B19" s="20" t="s">
        <v>37</v>
      </c>
      <c r="C19" s="19" t="s">
        <v>116</v>
      </c>
      <c r="D19" s="16">
        <v>8</v>
      </c>
      <c r="E19" s="17" t="s">
        <v>199</v>
      </c>
      <c r="F19" s="17" t="s">
        <v>200</v>
      </c>
      <c r="G19" s="16">
        <v>5</v>
      </c>
      <c r="H19" s="18" t="s">
        <v>170</v>
      </c>
    </row>
    <row r="20" spans="1:8" s="18" customFormat="1" ht="15.75">
      <c r="A20" s="152">
        <v>16</v>
      </c>
      <c r="B20" s="19" t="s">
        <v>36</v>
      </c>
      <c r="C20" s="9" t="s">
        <v>13</v>
      </c>
      <c r="D20" s="16">
        <v>5</v>
      </c>
      <c r="E20" s="17" t="s">
        <v>196</v>
      </c>
      <c r="F20" s="17" t="s">
        <v>95</v>
      </c>
      <c r="G20" s="16">
        <v>5</v>
      </c>
      <c r="H20" s="18" t="s">
        <v>188</v>
      </c>
    </row>
    <row r="21" spans="1:8" s="18" customFormat="1" ht="15.75">
      <c r="A21" s="152">
        <v>20</v>
      </c>
      <c r="B21" s="20" t="s">
        <v>39</v>
      </c>
      <c r="C21" s="19" t="s">
        <v>11</v>
      </c>
      <c r="D21" s="16">
        <v>1</v>
      </c>
      <c r="E21" s="17" t="s">
        <v>218</v>
      </c>
      <c r="F21" s="17" t="s">
        <v>219</v>
      </c>
      <c r="G21" s="16">
        <v>4</v>
      </c>
      <c r="H21" s="18" t="s">
        <v>217</v>
      </c>
    </row>
    <row r="22" spans="1:8" s="18" customFormat="1" ht="15.75">
      <c r="A22" s="152">
        <v>20</v>
      </c>
      <c r="B22" s="20" t="s">
        <v>83</v>
      </c>
      <c r="C22" s="19" t="s">
        <v>12</v>
      </c>
      <c r="D22" s="16">
        <v>1</v>
      </c>
      <c r="E22" s="17" t="s">
        <v>85</v>
      </c>
      <c r="F22" s="18" t="s">
        <v>84</v>
      </c>
      <c r="G22" s="16">
        <v>4</v>
      </c>
      <c r="H22" s="18" t="s">
        <v>188</v>
      </c>
    </row>
    <row r="23" spans="1:8" s="18" customFormat="1" ht="15.75">
      <c r="A23" s="152">
        <v>20</v>
      </c>
      <c r="B23" s="20" t="s">
        <v>34</v>
      </c>
      <c r="C23" s="19" t="s">
        <v>20</v>
      </c>
      <c r="D23" s="16">
        <v>2</v>
      </c>
      <c r="E23" s="17" t="s">
        <v>79</v>
      </c>
      <c r="F23" s="17" t="s">
        <v>47</v>
      </c>
      <c r="G23" s="16">
        <v>4</v>
      </c>
      <c r="H23" s="18" t="s">
        <v>188</v>
      </c>
    </row>
    <row r="24" spans="1:8" s="18" customFormat="1" ht="15.75">
      <c r="A24" s="152">
        <v>20</v>
      </c>
      <c r="B24" s="20" t="s">
        <v>33</v>
      </c>
      <c r="C24" s="19" t="s">
        <v>19</v>
      </c>
      <c r="D24" s="16">
        <v>6</v>
      </c>
      <c r="E24" s="17" t="s">
        <v>78</v>
      </c>
      <c r="F24" s="17" t="s">
        <v>43</v>
      </c>
      <c r="G24" s="16">
        <v>4</v>
      </c>
      <c r="H24" s="18" t="s">
        <v>191</v>
      </c>
    </row>
    <row r="25" spans="1:8" s="18" customFormat="1" ht="15.75">
      <c r="A25" s="152">
        <v>20</v>
      </c>
      <c r="B25" s="20" t="s">
        <v>63</v>
      </c>
      <c r="C25" s="19" t="s">
        <v>10</v>
      </c>
      <c r="D25" s="16">
        <v>3</v>
      </c>
      <c r="E25" s="23" t="s">
        <v>92</v>
      </c>
      <c r="F25" s="17" t="s">
        <v>60</v>
      </c>
      <c r="G25" s="16">
        <v>4</v>
      </c>
      <c r="H25" s="18" t="s">
        <v>170</v>
      </c>
    </row>
    <row r="26" spans="1:8" s="18" customFormat="1" ht="15.75">
      <c r="A26" s="152">
        <v>25</v>
      </c>
      <c r="B26" s="19" t="s">
        <v>35</v>
      </c>
      <c r="C26" s="9" t="s">
        <v>14</v>
      </c>
      <c r="D26" s="16">
        <v>2</v>
      </c>
      <c r="E26" s="17" t="s">
        <v>192</v>
      </c>
      <c r="F26" s="17" t="s">
        <v>49</v>
      </c>
      <c r="G26" s="16">
        <v>2</v>
      </c>
      <c r="H26" s="18" t="s">
        <v>188</v>
      </c>
    </row>
    <row r="27" spans="1:8" s="18" customFormat="1" ht="15.75">
      <c r="A27" s="152">
        <v>25</v>
      </c>
      <c r="B27" s="20" t="s">
        <v>40</v>
      </c>
      <c r="C27" s="19" t="s">
        <v>9</v>
      </c>
      <c r="D27" s="16">
        <v>3</v>
      </c>
      <c r="E27" s="17" t="s">
        <v>167</v>
      </c>
      <c r="F27" s="17" t="s">
        <v>57</v>
      </c>
      <c r="G27" s="16">
        <v>2</v>
      </c>
      <c r="H27" s="18" t="s">
        <v>170</v>
      </c>
    </row>
    <row r="28" spans="1:8" s="18" customFormat="1" ht="15.75">
      <c r="A28" s="152">
        <v>25</v>
      </c>
      <c r="B28" s="20" t="s">
        <v>38</v>
      </c>
      <c r="C28" s="19" t="s">
        <v>117</v>
      </c>
      <c r="D28" s="16">
        <v>2</v>
      </c>
      <c r="E28" s="17" t="s">
        <v>209</v>
      </c>
      <c r="F28" s="17" t="s">
        <v>210</v>
      </c>
      <c r="G28" s="16">
        <v>2</v>
      </c>
      <c r="H28" s="18" t="s">
        <v>188</v>
      </c>
    </row>
    <row r="29" spans="1:7" s="18" customFormat="1" ht="15.75">
      <c r="A29" s="152">
        <v>25</v>
      </c>
      <c r="B29" s="20" t="s">
        <v>39</v>
      </c>
      <c r="C29" s="19" t="s">
        <v>11</v>
      </c>
      <c r="D29" s="16">
        <v>3</v>
      </c>
      <c r="E29" s="17" t="s">
        <v>220</v>
      </c>
      <c r="F29" s="17" t="s">
        <v>221</v>
      </c>
      <c r="G29" s="16">
        <v>2</v>
      </c>
    </row>
    <row r="30" spans="1:8" s="18" customFormat="1" ht="15.75">
      <c r="A30" s="152">
        <v>25</v>
      </c>
      <c r="B30" s="20" t="s">
        <v>40</v>
      </c>
      <c r="C30" s="19" t="s">
        <v>9</v>
      </c>
      <c r="D30" s="16">
        <v>2</v>
      </c>
      <c r="E30" s="17" t="s">
        <v>166</v>
      </c>
      <c r="F30" s="17" t="s">
        <v>165</v>
      </c>
      <c r="G30" s="16">
        <v>2</v>
      </c>
      <c r="H30" s="18" t="s">
        <v>188</v>
      </c>
    </row>
    <row r="31" spans="1:8" s="18" customFormat="1" ht="15.75">
      <c r="A31" s="152">
        <v>26</v>
      </c>
      <c r="B31" s="20" t="s">
        <v>34</v>
      </c>
      <c r="C31" s="19" t="s">
        <v>20</v>
      </c>
      <c r="D31" s="16">
        <v>4</v>
      </c>
      <c r="E31" s="17" t="s">
        <v>177</v>
      </c>
      <c r="F31" s="17" t="s">
        <v>48</v>
      </c>
      <c r="G31" s="16">
        <v>1</v>
      </c>
      <c r="H31" s="18" t="s">
        <v>191</v>
      </c>
    </row>
    <row r="32" spans="1:8" s="18" customFormat="1" ht="15.75">
      <c r="A32" s="152">
        <v>26</v>
      </c>
      <c r="B32" s="20" t="s">
        <v>40</v>
      </c>
      <c r="C32" s="19" t="s">
        <v>9</v>
      </c>
      <c r="D32" s="16">
        <v>4</v>
      </c>
      <c r="E32" s="17" t="s">
        <v>169</v>
      </c>
      <c r="F32" s="17" t="s">
        <v>168</v>
      </c>
      <c r="G32" s="16">
        <v>1</v>
      </c>
      <c r="H32" s="18" t="s">
        <v>188</v>
      </c>
    </row>
    <row r="33" spans="1:8" s="18" customFormat="1" ht="15.75">
      <c r="A33" s="152">
        <v>26</v>
      </c>
      <c r="B33" s="20" t="s">
        <v>33</v>
      </c>
      <c r="C33" s="19" t="s">
        <v>19</v>
      </c>
      <c r="D33" s="16">
        <v>2</v>
      </c>
      <c r="E33" s="17" t="s">
        <v>123</v>
      </c>
      <c r="F33" s="17" t="s">
        <v>44</v>
      </c>
      <c r="G33" s="16">
        <v>1</v>
      </c>
      <c r="H33" s="18" t="s">
        <v>188</v>
      </c>
    </row>
    <row r="34" spans="1:8" s="18" customFormat="1" ht="15.75">
      <c r="A34" s="152">
        <v>26</v>
      </c>
      <c r="B34" s="20" t="s">
        <v>38</v>
      </c>
      <c r="C34" s="19" t="s">
        <v>117</v>
      </c>
      <c r="D34" s="16">
        <v>1</v>
      </c>
      <c r="E34" s="17" t="s">
        <v>211</v>
      </c>
      <c r="F34" s="17" t="s">
        <v>212</v>
      </c>
      <c r="G34" s="16">
        <v>1</v>
      </c>
      <c r="H34" s="18" t="s">
        <v>188</v>
      </c>
    </row>
    <row r="35" spans="1:8" s="18" customFormat="1" ht="15.75">
      <c r="A35" s="152">
        <v>26</v>
      </c>
      <c r="B35" s="20" t="s">
        <v>34</v>
      </c>
      <c r="C35" s="19" t="s">
        <v>20</v>
      </c>
      <c r="D35" s="16">
        <v>5</v>
      </c>
      <c r="E35" s="17" t="s">
        <v>176</v>
      </c>
      <c r="F35" s="17" t="s">
        <v>124</v>
      </c>
      <c r="G35" s="16">
        <v>1</v>
      </c>
      <c r="H35" s="18" t="s">
        <v>188</v>
      </c>
    </row>
    <row r="36" spans="1:8" s="18" customFormat="1" ht="15.75">
      <c r="A36" s="152"/>
      <c r="B36" s="20" t="s">
        <v>63</v>
      </c>
      <c r="C36" s="19" t="s">
        <v>10</v>
      </c>
      <c r="D36" s="16">
        <v>6</v>
      </c>
      <c r="E36" s="17" t="s">
        <v>94</v>
      </c>
      <c r="F36" s="17" t="s">
        <v>61</v>
      </c>
      <c r="G36" s="16"/>
      <c r="H36" s="18" t="s">
        <v>188</v>
      </c>
    </row>
    <row r="37" spans="1:8" s="18" customFormat="1" ht="15.75">
      <c r="A37" s="152"/>
      <c r="B37" s="20" t="s">
        <v>37</v>
      </c>
      <c r="C37" s="19" t="s">
        <v>116</v>
      </c>
      <c r="D37" s="16">
        <v>3</v>
      </c>
      <c r="E37" s="17" t="s">
        <v>205</v>
      </c>
      <c r="F37" s="17" t="s">
        <v>206</v>
      </c>
      <c r="G37" s="16"/>
      <c r="H37" s="18" t="s">
        <v>188</v>
      </c>
    </row>
    <row r="38" spans="1:8" s="18" customFormat="1" ht="15.75">
      <c r="A38" s="152"/>
      <c r="B38" s="20" t="s">
        <v>38</v>
      </c>
      <c r="C38" s="19" t="s">
        <v>117</v>
      </c>
      <c r="D38" s="16">
        <v>5</v>
      </c>
      <c r="E38" s="17" t="s">
        <v>213</v>
      </c>
      <c r="F38" s="17" t="s">
        <v>214</v>
      </c>
      <c r="G38" s="16"/>
      <c r="H38" s="18" t="s">
        <v>170</v>
      </c>
    </row>
  </sheetData>
  <printOptions horizontalCentered="1"/>
  <pageMargins left="0.5905511811023623" right="0.5905511811023623" top="1.535433070866142" bottom="0.5905511811023623" header="0.5118110236220472" footer="0.5118110236220472"/>
  <pageSetup horizontalDpi="600" verticalDpi="600" orientation="portrait" paperSize="9" r:id="rId1"/>
  <headerFooter alignWithMargins="0">
    <oddHeader>&amp;C&amp;"Times New Roman,Fett"&amp;14TORBALL ÖSTM 2004 GRAZ
TORSCHÜTZENLISTE HERREN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C1:AF23"/>
  <sheetViews>
    <sheetView workbookViewId="0" topLeftCell="A16">
      <selection activeCell="B1" sqref="B1"/>
    </sheetView>
  </sheetViews>
  <sheetFormatPr defaultColWidth="11.421875" defaultRowHeight="12.75"/>
  <cols>
    <col min="1" max="2" width="11.421875" style="27" customWidth="1"/>
    <col min="3" max="3" width="16.28125" style="28" customWidth="1"/>
    <col min="4" max="4" width="5.7109375" style="28" customWidth="1"/>
    <col min="5" max="5" width="2.7109375" style="28" customWidth="1"/>
    <col min="6" max="7" width="5.7109375" style="28" customWidth="1"/>
    <col min="8" max="8" width="2.7109375" style="28" customWidth="1"/>
    <col min="9" max="10" width="5.7109375" style="28" customWidth="1"/>
    <col min="11" max="11" width="2.7109375" style="28" customWidth="1"/>
    <col min="12" max="13" width="5.7109375" style="28" customWidth="1"/>
    <col min="14" max="14" width="2.7109375" style="28" customWidth="1"/>
    <col min="15" max="15" width="5.7109375" style="28" customWidth="1"/>
    <col min="16" max="16" width="5.7109375" style="34" customWidth="1"/>
    <col min="17" max="17" width="5.00390625" style="28" customWidth="1"/>
    <col min="18" max="18" width="2.140625" style="28" bestFit="1" customWidth="1"/>
    <col min="19" max="20" width="5.8515625" style="27" customWidth="1"/>
    <col min="21" max="38" width="0" style="27" hidden="1" customWidth="1"/>
    <col min="39" max="16384" width="11.421875" style="27" customWidth="1"/>
  </cols>
  <sheetData>
    <row r="1" spans="3:20" s="26" customFormat="1" ht="20.25">
      <c r="C1" s="185" t="s">
        <v>234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3:20" ht="18.75">
      <c r="C2" s="186" t="s">
        <v>171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3:18" ht="15.75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ht="13.5" thickBot="1"/>
    <row r="5" spans="3:32" ht="24.75" customHeight="1" thickBot="1">
      <c r="C5" s="29" t="s">
        <v>97</v>
      </c>
      <c r="D5" s="172" t="s">
        <v>98</v>
      </c>
      <c r="E5" s="172"/>
      <c r="F5" s="172"/>
      <c r="G5" s="173" t="s">
        <v>65</v>
      </c>
      <c r="H5" s="173"/>
      <c r="I5" s="173"/>
      <c r="J5" s="173" t="s">
        <v>99</v>
      </c>
      <c r="K5" s="173"/>
      <c r="L5" s="173"/>
      <c r="M5" s="173" t="s">
        <v>37</v>
      </c>
      <c r="N5" s="173"/>
      <c r="O5" s="177"/>
      <c r="P5" s="102" t="s">
        <v>110</v>
      </c>
      <c r="Q5" s="218" t="s">
        <v>122</v>
      </c>
      <c r="R5" s="219"/>
      <c r="S5" s="220"/>
      <c r="T5" s="147" t="s">
        <v>141</v>
      </c>
      <c r="U5" s="174" t="s">
        <v>125</v>
      </c>
      <c r="V5" s="175"/>
      <c r="W5" s="108" t="s">
        <v>129</v>
      </c>
      <c r="X5" s="174" t="s">
        <v>126</v>
      </c>
      <c r="Y5" s="175"/>
      <c r="Z5" s="108" t="s">
        <v>130</v>
      </c>
      <c r="AA5" s="174" t="s">
        <v>127</v>
      </c>
      <c r="AB5" s="175"/>
      <c r="AC5" s="108" t="s">
        <v>131</v>
      </c>
      <c r="AD5" s="174" t="s">
        <v>128</v>
      </c>
      <c r="AE5" s="175"/>
      <c r="AF5" s="108" t="s">
        <v>132</v>
      </c>
    </row>
    <row r="6" spans="3:32" ht="24.75" customHeight="1" thickBot="1">
      <c r="C6" s="114" t="s">
        <v>98</v>
      </c>
      <c r="D6" s="127"/>
      <c r="E6" s="128"/>
      <c r="F6" s="129"/>
      <c r="G6" s="115">
        <f>Spielplan!H12</f>
        <v>4</v>
      </c>
      <c r="H6" s="32" t="s">
        <v>6</v>
      </c>
      <c r="I6" s="33">
        <f>Spielplan!F12</f>
        <v>0</v>
      </c>
      <c r="J6" s="31">
        <f>Spielplan!N15</f>
        <v>3</v>
      </c>
      <c r="K6" s="32" t="s">
        <v>6</v>
      </c>
      <c r="L6" s="33">
        <f>Spielplan!P15</f>
        <v>3</v>
      </c>
      <c r="M6" s="31">
        <f>Spielplan!N17</f>
        <v>7</v>
      </c>
      <c r="N6" s="32" t="s">
        <v>6</v>
      </c>
      <c r="O6" s="103">
        <f>Spielplan!P17</f>
        <v>2</v>
      </c>
      <c r="P6" s="120">
        <f>W6+Z6+AC6+AF6-1</f>
        <v>5</v>
      </c>
      <c r="Q6" s="121">
        <f>D6+G6+J6+M6</f>
        <v>14</v>
      </c>
      <c r="R6" s="122" t="s">
        <v>6</v>
      </c>
      <c r="S6" s="123">
        <f>F6+I6+L6+O6</f>
        <v>5</v>
      </c>
      <c r="T6" s="148">
        <f>Q6-S6</f>
        <v>9</v>
      </c>
      <c r="U6" s="27">
        <f>IF(D6&gt;F6,2,0)</f>
        <v>0</v>
      </c>
      <c r="V6" s="27">
        <f>IF(D6=F6,1,0)</f>
        <v>1</v>
      </c>
      <c r="W6" s="113">
        <f>IF(U6&gt;V6,2,V6)</f>
        <v>1</v>
      </c>
      <c r="X6" s="27">
        <f>IF(G6&gt;I6,2,0)</f>
        <v>2</v>
      </c>
      <c r="Y6" s="27">
        <f>IF(G6=I6,1,0)</f>
        <v>0</v>
      </c>
      <c r="Z6" s="113">
        <f>IF(X6&gt;Y6,2,Y6)</f>
        <v>2</v>
      </c>
      <c r="AA6" s="27">
        <f>IF(J6&gt;L6,2,0)</f>
        <v>0</v>
      </c>
      <c r="AB6" s="27">
        <f>IF(J6=L6,1,0)</f>
        <v>1</v>
      </c>
      <c r="AC6" s="113">
        <f>IF(AA6&gt;AB6,2,AB6)</f>
        <v>1</v>
      </c>
      <c r="AD6" s="27">
        <f>IF(M6&gt;O6,2,0)</f>
        <v>2</v>
      </c>
      <c r="AE6" s="27">
        <f>IF(M6=O6,1,0)</f>
        <v>0</v>
      </c>
      <c r="AF6" s="113">
        <f>IF(AD6&gt;AE6,2,AE6)</f>
        <v>2</v>
      </c>
    </row>
    <row r="7" spans="3:32" ht="24.75" customHeight="1" thickBot="1">
      <c r="C7" s="30" t="s">
        <v>65</v>
      </c>
      <c r="D7" s="116">
        <f>I6</f>
        <v>0</v>
      </c>
      <c r="E7" s="117" t="s">
        <v>6</v>
      </c>
      <c r="F7" s="118">
        <f>G6</f>
        <v>4</v>
      </c>
      <c r="G7" s="127"/>
      <c r="H7" s="128"/>
      <c r="I7" s="129"/>
      <c r="J7" s="31">
        <f>Spielplan!F17</f>
        <v>2</v>
      </c>
      <c r="K7" s="32" t="s">
        <v>6</v>
      </c>
      <c r="L7" s="33">
        <f>Spielplan!H17</f>
        <v>2</v>
      </c>
      <c r="M7" s="31">
        <f>Spielplan!H15</f>
        <v>10</v>
      </c>
      <c r="N7" s="32" t="s">
        <v>6</v>
      </c>
      <c r="O7" s="103">
        <f>Spielplan!F15</f>
        <v>6</v>
      </c>
      <c r="P7" s="124">
        <f>W7+Z7+AC7+AF7-1</f>
        <v>3</v>
      </c>
      <c r="Q7" s="125">
        <f>D7+G7+J7+M7</f>
        <v>12</v>
      </c>
      <c r="R7" s="32" t="s">
        <v>6</v>
      </c>
      <c r="S7" s="126">
        <f>F7+I7+L7+O7</f>
        <v>12</v>
      </c>
      <c r="T7" s="148">
        <f>Q7-S7</f>
        <v>0</v>
      </c>
      <c r="U7" s="27">
        <f>IF(D7&gt;F7,2,0)</f>
        <v>0</v>
      </c>
      <c r="V7" s="27">
        <f>IF(D7=F7,1,0)</f>
        <v>0</v>
      </c>
      <c r="W7" s="113">
        <f>IF(U7&gt;V7,2,V7)</f>
        <v>0</v>
      </c>
      <c r="X7" s="27">
        <f>IF(G7&gt;I7,2,0)</f>
        <v>0</v>
      </c>
      <c r="Y7" s="27">
        <f>IF(G7=I7,1,0)</f>
        <v>1</v>
      </c>
      <c r="Z7" s="113">
        <f>IF(X7&gt;Y7,2,Y7)</f>
        <v>1</v>
      </c>
      <c r="AA7" s="27">
        <f>IF(J7&gt;L7,2,0)</f>
        <v>0</v>
      </c>
      <c r="AB7" s="27">
        <f>IF(J7=L7,1,0)</f>
        <v>1</v>
      </c>
      <c r="AC7" s="113">
        <f>IF(AA7&gt;AB7,2,AB7)</f>
        <v>1</v>
      </c>
      <c r="AD7" s="27">
        <f>IF(M7&gt;O7,2,0)</f>
        <v>2</v>
      </c>
      <c r="AE7" s="27">
        <f>IF(M7=O7,1,0)</f>
        <v>0</v>
      </c>
      <c r="AF7" s="113">
        <f>IF(AD7&gt;AE7,2,AE7)</f>
        <v>2</v>
      </c>
    </row>
    <row r="8" spans="3:32" ht="24.75" customHeight="1" thickBot="1">
      <c r="C8" s="30" t="s">
        <v>99</v>
      </c>
      <c r="D8" s="31">
        <f>L6</f>
        <v>3</v>
      </c>
      <c r="E8" s="32" t="s">
        <v>6</v>
      </c>
      <c r="F8" s="33">
        <f>J6</f>
        <v>3</v>
      </c>
      <c r="G8" s="31">
        <f>L7</f>
        <v>2</v>
      </c>
      <c r="H8" s="32" t="s">
        <v>6</v>
      </c>
      <c r="I8" s="33">
        <f>J7</f>
        <v>2</v>
      </c>
      <c r="J8" s="127"/>
      <c r="K8" s="128"/>
      <c r="L8" s="129"/>
      <c r="M8" s="31">
        <f>Spielplan!N12</f>
        <v>11</v>
      </c>
      <c r="N8" s="32" t="s">
        <v>6</v>
      </c>
      <c r="O8" s="103">
        <f>Spielplan!P12</f>
        <v>0</v>
      </c>
      <c r="P8" s="124">
        <f>W8+Z8+AC8+AF8-1</f>
        <v>4</v>
      </c>
      <c r="Q8" s="125">
        <f>D8+G8+J8+M8</f>
        <v>16</v>
      </c>
      <c r="R8" s="32" t="s">
        <v>6</v>
      </c>
      <c r="S8" s="126">
        <f>F8+I8+L8+O8</f>
        <v>5</v>
      </c>
      <c r="T8" s="148">
        <f>Q8-S8</f>
        <v>11</v>
      </c>
      <c r="U8" s="27">
        <f>IF(D8&gt;F8,2,0)</f>
        <v>0</v>
      </c>
      <c r="V8" s="27">
        <f>IF(D8=F8,1,0)</f>
        <v>1</v>
      </c>
      <c r="W8" s="113">
        <f>IF(U8&gt;V8,2,V8)</f>
        <v>1</v>
      </c>
      <c r="X8" s="27">
        <f>IF(G8&gt;I8,2,0)</f>
        <v>0</v>
      </c>
      <c r="Y8" s="27">
        <f>IF(G8=I8,1,0)</f>
        <v>1</v>
      </c>
      <c r="Z8" s="113">
        <f>IF(X8&gt;Y8,2,Y8)</f>
        <v>1</v>
      </c>
      <c r="AA8" s="27">
        <f>IF(J8&gt;L8,2,0)</f>
        <v>0</v>
      </c>
      <c r="AB8" s="27">
        <f>IF(J8=L8,1,0)</f>
        <v>1</v>
      </c>
      <c r="AC8" s="113">
        <f>IF(AA8&gt;AB8,2,AB8)</f>
        <v>1</v>
      </c>
      <c r="AD8" s="27">
        <f>IF(M8&gt;O8,2,0)</f>
        <v>2</v>
      </c>
      <c r="AE8" s="27">
        <f>IF(M8=O8,1,0)</f>
        <v>0</v>
      </c>
      <c r="AF8" s="113">
        <f>IF(AD8&gt;AE8,2,AE8)</f>
        <v>2</v>
      </c>
    </row>
    <row r="9" spans="3:32" ht="24.75" customHeight="1" thickBot="1">
      <c r="C9" s="35" t="s">
        <v>37</v>
      </c>
      <c r="D9" s="36">
        <f>O6</f>
        <v>2</v>
      </c>
      <c r="E9" s="37" t="s">
        <v>6</v>
      </c>
      <c r="F9" s="38">
        <f>M6</f>
        <v>7</v>
      </c>
      <c r="G9" s="36">
        <f>O7</f>
        <v>6</v>
      </c>
      <c r="H9" s="37" t="s">
        <v>6</v>
      </c>
      <c r="I9" s="38">
        <f>M7</f>
        <v>10</v>
      </c>
      <c r="J9" s="36">
        <f>O8</f>
        <v>0</v>
      </c>
      <c r="K9" s="37" t="s">
        <v>6</v>
      </c>
      <c r="L9" s="38">
        <f>M8</f>
        <v>11</v>
      </c>
      <c r="M9" s="130"/>
      <c r="N9" s="131"/>
      <c r="O9" s="132"/>
      <c r="P9" s="119">
        <f>W9+Z9+AC9+AF9-1</f>
        <v>0</v>
      </c>
      <c r="Q9" s="110">
        <f>D9+G9+J9+M9</f>
        <v>8</v>
      </c>
      <c r="R9" s="111" t="s">
        <v>6</v>
      </c>
      <c r="S9" s="112">
        <f>F9+I9+L9+O9</f>
        <v>28</v>
      </c>
      <c r="T9" s="146">
        <f>Q9-S9</f>
        <v>-20</v>
      </c>
      <c r="U9" s="27">
        <f>IF(D9&gt;F9,2,0)</f>
        <v>0</v>
      </c>
      <c r="V9" s="27">
        <f>IF(D9=F9,1,0)</f>
        <v>0</v>
      </c>
      <c r="W9" s="113">
        <f>IF(U9&gt;V9,2,V9)</f>
        <v>0</v>
      </c>
      <c r="X9" s="27">
        <f>IF(G9&gt;I9,2,0)</f>
        <v>0</v>
      </c>
      <c r="Y9" s="27">
        <f>IF(G9=I9,1,0)</f>
        <v>0</v>
      </c>
      <c r="Z9" s="113">
        <f>IF(X9&gt;Y9,2,Y9)</f>
        <v>0</v>
      </c>
      <c r="AA9" s="27">
        <f>IF(J9&gt;L9,2,0)</f>
        <v>0</v>
      </c>
      <c r="AB9" s="27">
        <f>IF(J9=L9,1,0)</f>
        <v>0</v>
      </c>
      <c r="AC9" s="113">
        <f>IF(AA9&gt;AB9,2,AB9)</f>
        <v>0</v>
      </c>
      <c r="AD9" s="27">
        <f>IF(M9&gt;O9,2,0)</f>
        <v>0</v>
      </c>
      <c r="AE9" s="27">
        <f>IF(M9=O9,1,0)</f>
        <v>1</v>
      </c>
      <c r="AF9" s="113">
        <f>IF(AD9&gt;AE9,2,AE9)</f>
        <v>1</v>
      </c>
    </row>
    <row r="10" ht="12" customHeight="1"/>
    <row r="11" ht="12" customHeight="1" thickBot="1"/>
    <row r="12" spans="3:32" ht="24.75" customHeight="1" thickBot="1">
      <c r="C12" s="29" t="s">
        <v>100</v>
      </c>
      <c r="D12" s="172" t="s">
        <v>98</v>
      </c>
      <c r="E12" s="172"/>
      <c r="F12" s="172"/>
      <c r="G12" s="173" t="s">
        <v>65</v>
      </c>
      <c r="H12" s="173"/>
      <c r="I12" s="173"/>
      <c r="J12" s="173" t="s">
        <v>99</v>
      </c>
      <c r="K12" s="173"/>
      <c r="L12" s="173"/>
      <c r="M12" s="173" t="s">
        <v>37</v>
      </c>
      <c r="N12" s="173"/>
      <c r="O12" s="177"/>
      <c r="P12" s="102" t="s">
        <v>110</v>
      </c>
      <c r="Q12" s="218" t="s">
        <v>122</v>
      </c>
      <c r="R12" s="219"/>
      <c r="S12" s="220"/>
      <c r="T12" s="147" t="s">
        <v>141</v>
      </c>
      <c r="U12" s="176" t="s">
        <v>125</v>
      </c>
      <c r="V12" s="175"/>
      <c r="W12" s="108" t="s">
        <v>129</v>
      </c>
      <c r="X12" s="174" t="s">
        <v>126</v>
      </c>
      <c r="Y12" s="175"/>
      <c r="Z12" s="108" t="s">
        <v>130</v>
      </c>
      <c r="AA12" s="174" t="s">
        <v>127</v>
      </c>
      <c r="AB12" s="175"/>
      <c r="AC12" s="108" t="s">
        <v>131</v>
      </c>
      <c r="AD12" s="174" t="s">
        <v>128</v>
      </c>
      <c r="AE12" s="175"/>
      <c r="AF12" s="108" t="s">
        <v>132</v>
      </c>
    </row>
    <row r="13" spans="3:32" ht="24.75" customHeight="1" thickBot="1">
      <c r="C13" s="114" t="s">
        <v>98</v>
      </c>
      <c r="D13" s="127"/>
      <c r="E13" s="128"/>
      <c r="F13" s="129"/>
      <c r="G13" s="115">
        <f>Spielplan!F20</f>
        <v>7</v>
      </c>
      <c r="H13" s="32" t="s">
        <v>6</v>
      </c>
      <c r="I13" s="33">
        <f>Spielplan!H20</f>
        <v>3</v>
      </c>
      <c r="J13" s="31">
        <f>Spielplan!H24</f>
        <v>7</v>
      </c>
      <c r="K13" s="32" t="s">
        <v>6</v>
      </c>
      <c r="L13" s="33">
        <f>Spielplan!F24</f>
        <v>3</v>
      </c>
      <c r="M13" s="31">
        <f>Spielplan!P26</f>
        <v>9</v>
      </c>
      <c r="N13" s="32" t="s">
        <v>6</v>
      </c>
      <c r="O13" s="103">
        <f>Spielplan!N26</f>
        <v>3</v>
      </c>
      <c r="P13" s="120">
        <f>W13+Z13+AC13+AF13-1</f>
        <v>6</v>
      </c>
      <c r="Q13" s="121">
        <f>D13+G13+J13+M13</f>
        <v>23</v>
      </c>
      <c r="R13" s="122" t="s">
        <v>6</v>
      </c>
      <c r="S13" s="123">
        <f>F13+I13+L13+O13</f>
        <v>9</v>
      </c>
      <c r="T13" s="148">
        <f>Q13-S13</f>
        <v>14</v>
      </c>
      <c r="U13" s="27">
        <f>IF(D13&gt;F13,2,0)</f>
        <v>0</v>
      </c>
      <c r="V13" s="27">
        <f>IF(D13=F13,1,0)</f>
        <v>1</v>
      </c>
      <c r="W13" s="113">
        <f>IF(U13&gt;V13,2,V13)</f>
        <v>1</v>
      </c>
      <c r="X13" s="27">
        <f>IF(G13&gt;I13,2,0)</f>
        <v>2</v>
      </c>
      <c r="Y13" s="27">
        <f>IF(G13=I13,1,0)</f>
        <v>0</v>
      </c>
      <c r="Z13" s="113">
        <f>IF(X13&gt;Y13,2,Y13)</f>
        <v>2</v>
      </c>
      <c r="AA13" s="27">
        <f>IF(J13&gt;L13,2,0)</f>
        <v>2</v>
      </c>
      <c r="AB13" s="27">
        <f>IF(J13=L13,1,0)</f>
        <v>0</v>
      </c>
      <c r="AC13" s="113">
        <f>IF(AA13&gt;AB13,2,AB13)</f>
        <v>2</v>
      </c>
      <c r="AD13" s="27">
        <f>IF(M13&gt;O13,2,0)</f>
        <v>2</v>
      </c>
      <c r="AE13" s="27">
        <f>IF(M13=O13,1,0)</f>
        <v>0</v>
      </c>
      <c r="AF13" s="113">
        <f>IF(AD13&gt;AE13,2,AE13)</f>
        <v>2</v>
      </c>
    </row>
    <row r="14" spans="3:32" ht="24.75" customHeight="1" thickBot="1">
      <c r="C14" s="30" t="s">
        <v>65</v>
      </c>
      <c r="D14" s="116">
        <f>I13</f>
        <v>3</v>
      </c>
      <c r="E14" s="117" t="s">
        <v>6</v>
      </c>
      <c r="F14" s="118">
        <f>G13</f>
        <v>7</v>
      </c>
      <c r="G14" s="127"/>
      <c r="H14" s="128"/>
      <c r="I14" s="129"/>
      <c r="J14" s="31">
        <f>Spielplan!H26</f>
        <v>4</v>
      </c>
      <c r="K14" s="32" t="s">
        <v>6</v>
      </c>
      <c r="L14" s="33">
        <f>Spielplan!F26</f>
        <v>0</v>
      </c>
      <c r="M14" s="31">
        <f>Spielplan!N24</f>
        <v>10</v>
      </c>
      <c r="N14" s="32" t="s">
        <v>6</v>
      </c>
      <c r="O14" s="103">
        <f>Spielplan!P24</f>
        <v>2</v>
      </c>
      <c r="P14" s="124">
        <f>W14+Z14+AC14+AF14-1</f>
        <v>4</v>
      </c>
      <c r="Q14" s="125">
        <f>D14+G14+J14+M14</f>
        <v>17</v>
      </c>
      <c r="R14" s="32" t="s">
        <v>6</v>
      </c>
      <c r="S14" s="126">
        <f>F14+I14+L14+O14</f>
        <v>9</v>
      </c>
      <c r="T14" s="148">
        <f>Q14-S14</f>
        <v>8</v>
      </c>
      <c r="U14" s="27">
        <f>IF(D14&gt;F14,2,0)</f>
        <v>0</v>
      </c>
      <c r="V14" s="27">
        <f>IF(D14=F14,1,0)</f>
        <v>0</v>
      </c>
      <c r="W14" s="113">
        <f>IF(U14&gt;V14,2,V14)</f>
        <v>0</v>
      </c>
      <c r="X14" s="27">
        <f>IF(G14&gt;I14,2,0)</f>
        <v>0</v>
      </c>
      <c r="Y14" s="27">
        <f>IF(G14=I14,1,0)</f>
        <v>1</v>
      </c>
      <c r="Z14" s="113">
        <f>IF(X14&gt;Y14,2,Y14)</f>
        <v>1</v>
      </c>
      <c r="AA14" s="27">
        <f>IF(J14&gt;L14,2,0)</f>
        <v>2</v>
      </c>
      <c r="AB14" s="27">
        <f>IF(J14=L14,1,0)</f>
        <v>0</v>
      </c>
      <c r="AC14" s="113">
        <f>IF(AA14&gt;AB14,2,AB14)</f>
        <v>2</v>
      </c>
      <c r="AD14" s="27">
        <f>IF(M14&gt;O14,2,0)</f>
        <v>2</v>
      </c>
      <c r="AE14" s="27">
        <f>IF(M14=O14,1,0)</f>
        <v>0</v>
      </c>
      <c r="AF14" s="113">
        <f>IF(AD14&gt;AE14,2,AE14)</f>
        <v>2</v>
      </c>
    </row>
    <row r="15" spans="3:32" ht="24.75" customHeight="1" thickBot="1">
      <c r="C15" s="30" t="s">
        <v>99</v>
      </c>
      <c r="D15" s="31">
        <f>L13</f>
        <v>3</v>
      </c>
      <c r="E15" s="32" t="s">
        <v>6</v>
      </c>
      <c r="F15" s="33">
        <f>J13</f>
        <v>7</v>
      </c>
      <c r="G15" s="31">
        <f>L14</f>
        <v>0</v>
      </c>
      <c r="H15" s="32" t="s">
        <v>6</v>
      </c>
      <c r="I15" s="33">
        <f>J14</f>
        <v>4</v>
      </c>
      <c r="J15" s="127"/>
      <c r="K15" s="128"/>
      <c r="L15" s="129"/>
      <c r="M15" s="31">
        <f>Spielplan!P20</f>
        <v>4</v>
      </c>
      <c r="N15" s="32" t="s">
        <v>6</v>
      </c>
      <c r="O15" s="103">
        <f>Spielplan!N20</f>
        <v>0</v>
      </c>
      <c r="P15" s="124">
        <f>W15+Z15+AC15+AF15-1</f>
        <v>2</v>
      </c>
      <c r="Q15" s="125">
        <f>D15+G15+J15+M15</f>
        <v>7</v>
      </c>
      <c r="R15" s="32" t="s">
        <v>6</v>
      </c>
      <c r="S15" s="126">
        <f>F15+I15+L15+O15</f>
        <v>11</v>
      </c>
      <c r="T15" s="148">
        <f>Q15-S15</f>
        <v>-4</v>
      </c>
      <c r="U15" s="27">
        <f>IF(D15&gt;F15,2,0)</f>
        <v>0</v>
      </c>
      <c r="V15" s="27">
        <f>IF(D15=F15,1,0)</f>
        <v>0</v>
      </c>
      <c r="W15" s="113">
        <f>IF(U15&gt;V15,2,V15)</f>
        <v>0</v>
      </c>
      <c r="X15" s="27">
        <f>IF(G15&gt;I15,2,0)</f>
        <v>0</v>
      </c>
      <c r="Y15" s="27">
        <f>IF(G15=I15,1,0)</f>
        <v>0</v>
      </c>
      <c r="Z15" s="113">
        <f>IF(X15&gt;Y15,2,Y15)</f>
        <v>0</v>
      </c>
      <c r="AA15" s="27">
        <f>IF(J15&gt;L15,2,0)</f>
        <v>0</v>
      </c>
      <c r="AB15" s="27">
        <f>IF(J15=L15,1,0)</f>
        <v>1</v>
      </c>
      <c r="AC15" s="113">
        <f>IF(AA15&gt;AB15,2,AB15)</f>
        <v>1</v>
      </c>
      <c r="AD15" s="27">
        <f>IF(M15&gt;O15,2,0)</f>
        <v>2</v>
      </c>
      <c r="AE15" s="27">
        <f>IF(M15=O15,1,0)</f>
        <v>0</v>
      </c>
      <c r="AF15" s="113">
        <f>IF(AD15&gt;AE15,2,AE15)</f>
        <v>2</v>
      </c>
    </row>
    <row r="16" spans="3:32" ht="24.75" customHeight="1" thickBot="1">
      <c r="C16" s="35" t="s">
        <v>37</v>
      </c>
      <c r="D16" s="36">
        <f>O13</f>
        <v>3</v>
      </c>
      <c r="E16" s="37" t="s">
        <v>6</v>
      </c>
      <c r="F16" s="38">
        <f>M13</f>
        <v>9</v>
      </c>
      <c r="G16" s="36">
        <f>O14</f>
        <v>2</v>
      </c>
      <c r="H16" s="37" t="s">
        <v>6</v>
      </c>
      <c r="I16" s="38">
        <f>M14</f>
        <v>10</v>
      </c>
      <c r="J16" s="36">
        <f>O15</f>
        <v>0</v>
      </c>
      <c r="K16" s="37" t="s">
        <v>6</v>
      </c>
      <c r="L16" s="38">
        <f>M15</f>
        <v>4</v>
      </c>
      <c r="M16" s="130"/>
      <c r="N16" s="131"/>
      <c r="O16" s="132"/>
      <c r="P16" s="119">
        <f>W16+Z16+AC16+AF16-1</f>
        <v>0</v>
      </c>
      <c r="Q16" s="110">
        <f>D16+G16+J16+M16</f>
        <v>5</v>
      </c>
      <c r="R16" s="111" t="s">
        <v>6</v>
      </c>
      <c r="S16" s="112">
        <f>F16+I16+L16+O16</f>
        <v>23</v>
      </c>
      <c r="T16" s="146">
        <f>Q16-S16</f>
        <v>-18</v>
      </c>
      <c r="U16" s="27">
        <f>IF(D16&gt;F16,2,0)</f>
        <v>0</v>
      </c>
      <c r="V16" s="27">
        <f>IF(D16=F16,1,0)</f>
        <v>0</v>
      </c>
      <c r="W16" s="113">
        <f>IF(U16&gt;V16,2,V16)</f>
        <v>0</v>
      </c>
      <c r="X16" s="27">
        <f>IF(G16&gt;I16,2,0)</f>
        <v>0</v>
      </c>
      <c r="Y16" s="27">
        <f>IF(G16=I16,1,0)</f>
        <v>0</v>
      </c>
      <c r="Z16" s="113">
        <f>IF(X16&gt;Y16,2,Y16)</f>
        <v>0</v>
      </c>
      <c r="AA16" s="27">
        <f>IF(J16&gt;L16,2,0)</f>
        <v>0</v>
      </c>
      <c r="AB16" s="27">
        <f>IF(J16=L16,1,0)</f>
        <v>0</v>
      </c>
      <c r="AC16" s="113">
        <f>IF(AA16&gt;AB16,2,AB16)</f>
        <v>0</v>
      </c>
      <c r="AD16" s="27">
        <f>IF(M16&gt;O16,2,0)</f>
        <v>0</v>
      </c>
      <c r="AE16" s="27">
        <f>IF(M16=O16,1,0)</f>
        <v>1</v>
      </c>
      <c r="AF16" s="113">
        <f>IF(AD16&gt;AE16,2,AE16)</f>
        <v>1</v>
      </c>
    </row>
    <row r="17" ht="12" customHeight="1"/>
    <row r="18" ht="12" customHeight="1" thickBot="1">
      <c r="C18" s="27"/>
    </row>
    <row r="19" spans="3:13" ht="24.75" customHeight="1" thickBot="1">
      <c r="C19" s="138" t="s">
        <v>138</v>
      </c>
      <c r="D19" s="141"/>
      <c r="E19" s="142"/>
      <c r="F19" s="142"/>
      <c r="G19" s="143" t="s">
        <v>112</v>
      </c>
      <c r="H19" s="143"/>
      <c r="I19" s="143"/>
      <c r="J19" s="188" t="s">
        <v>113</v>
      </c>
      <c r="K19" s="188"/>
      <c r="L19" s="188"/>
      <c r="M19" s="149" t="s">
        <v>141</v>
      </c>
    </row>
    <row r="20" spans="3:13" ht="24.75" customHeight="1">
      <c r="C20" s="139" t="s">
        <v>98</v>
      </c>
      <c r="D20" s="139"/>
      <c r="E20" s="139"/>
      <c r="F20" s="139"/>
      <c r="G20" s="187">
        <f>P6+P13</f>
        <v>11</v>
      </c>
      <c r="H20" s="187"/>
      <c r="I20" s="139"/>
      <c r="J20" s="139">
        <f>Q6+Q13</f>
        <v>37</v>
      </c>
      <c r="K20" s="109" t="s">
        <v>6</v>
      </c>
      <c r="L20" s="140">
        <f aca="true" t="shared" si="0" ref="L20:M23">S6+S13</f>
        <v>14</v>
      </c>
      <c r="M20" s="109">
        <f t="shared" si="0"/>
        <v>23</v>
      </c>
    </row>
    <row r="21" spans="3:13" ht="24.75" customHeight="1">
      <c r="C21" s="139" t="s">
        <v>65</v>
      </c>
      <c r="D21" s="139"/>
      <c r="E21" s="139"/>
      <c r="F21" s="139"/>
      <c r="G21" s="184">
        <f>P7+P14</f>
        <v>7</v>
      </c>
      <c r="H21" s="184"/>
      <c r="I21" s="139"/>
      <c r="J21" s="139">
        <f>Q7+Q14</f>
        <v>29</v>
      </c>
      <c r="K21" s="109" t="s">
        <v>6</v>
      </c>
      <c r="L21" s="140">
        <f t="shared" si="0"/>
        <v>21</v>
      </c>
      <c r="M21" s="109">
        <f t="shared" si="0"/>
        <v>8</v>
      </c>
    </row>
    <row r="22" spans="3:13" ht="24.75" customHeight="1">
      <c r="C22" s="139" t="s">
        <v>99</v>
      </c>
      <c r="D22" s="139"/>
      <c r="E22" s="139"/>
      <c r="F22" s="139"/>
      <c r="G22" s="184">
        <f>P8+P15</f>
        <v>6</v>
      </c>
      <c r="H22" s="184"/>
      <c r="I22" s="139"/>
      <c r="J22" s="139">
        <f>Q8+Q15</f>
        <v>23</v>
      </c>
      <c r="K22" s="109" t="s">
        <v>6</v>
      </c>
      <c r="L22" s="140">
        <f t="shared" si="0"/>
        <v>16</v>
      </c>
      <c r="M22" s="109">
        <f t="shared" si="0"/>
        <v>7</v>
      </c>
    </row>
    <row r="23" spans="3:13" ht="24.75" customHeight="1">
      <c r="C23" s="139" t="s">
        <v>37</v>
      </c>
      <c r="D23" s="139"/>
      <c r="E23" s="139"/>
      <c r="F23" s="139"/>
      <c r="G23" s="184">
        <f>P9+P16</f>
        <v>0</v>
      </c>
      <c r="H23" s="184"/>
      <c r="I23" s="139"/>
      <c r="J23" s="139">
        <f>Q9+Q16</f>
        <v>13</v>
      </c>
      <c r="K23" s="109" t="s">
        <v>6</v>
      </c>
      <c r="L23" s="140">
        <f t="shared" si="0"/>
        <v>51</v>
      </c>
      <c r="M23" s="109">
        <f t="shared" si="0"/>
        <v>-38</v>
      </c>
    </row>
  </sheetData>
  <mergeCells count="25">
    <mergeCell ref="AD5:AE5"/>
    <mergeCell ref="AA12:AB12"/>
    <mergeCell ref="AD12:AE12"/>
    <mergeCell ref="X5:Y5"/>
    <mergeCell ref="X12:Y12"/>
    <mergeCell ref="G12:I12"/>
    <mergeCell ref="J12:L12"/>
    <mergeCell ref="G22:H22"/>
    <mergeCell ref="AA5:AB5"/>
    <mergeCell ref="U12:V12"/>
    <mergeCell ref="M12:O12"/>
    <mergeCell ref="Q5:S5"/>
    <mergeCell ref="Q12:S12"/>
    <mergeCell ref="U5:V5"/>
    <mergeCell ref="M5:O5"/>
    <mergeCell ref="G23:H23"/>
    <mergeCell ref="C1:T1"/>
    <mergeCell ref="C2:T2"/>
    <mergeCell ref="G20:H20"/>
    <mergeCell ref="G21:H21"/>
    <mergeCell ref="J19:L19"/>
    <mergeCell ref="D5:F5"/>
    <mergeCell ref="G5:I5"/>
    <mergeCell ref="J5:L5"/>
    <mergeCell ref="D12:F12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G44"/>
  <sheetViews>
    <sheetView workbookViewId="0" topLeftCell="A1">
      <selection activeCell="A37" sqref="A37"/>
    </sheetView>
  </sheetViews>
  <sheetFormatPr defaultColWidth="11.421875" defaultRowHeight="12.75"/>
  <cols>
    <col min="1" max="1" width="11.57421875" style="104" customWidth="1"/>
    <col min="2" max="2" width="25.7109375" style="104" customWidth="1"/>
    <col min="3" max="3" width="11.421875" style="104" customWidth="1"/>
    <col min="4" max="4" width="25.7109375" style="104" customWidth="1"/>
    <col min="5" max="5" width="1.8515625" style="104" customWidth="1"/>
    <col min="6" max="6" width="8.8515625" style="104" customWidth="1"/>
    <col min="7" max="7" width="5.57421875" style="104" customWidth="1"/>
    <col min="8" max="16384" width="11.421875" style="104" customWidth="1"/>
  </cols>
  <sheetData>
    <row r="1" spans="1:7" ht="22.5">
      <c r="A1" s="221" t="s">
        <v>133</v>
      </c>
      <c r="B1" s="221"/>
      <c r="C1" s="221"/>
      <c r="D1" s="221"/>
      <c r="E1" s="221"/>
      <c r="F1" s="221"/>
      <c r="G1" s="221"/>
    </row>
    <row r="2" spans="1:7" ht="18.75">
      <c r="A2" s="222" t="s">
        <v>136</v>
      </c>
      <c r="B2" s="222"/>
      <c r="C2" s="222"/>
      <c r="D2" s="222"/>
      <c r="E2" s="222"/>
      <c r="F2" s="222"/>
      <c r="G2" s="222"/>
    </row>
    <row r="3" spans="1:6" ht="18.75">
      <c r="A3" s="136"/>
      <c r="B3" s="136"/>
      <c r="C3" s="136"/>
      <c r="D3" s="136"/>
      <c r="E3" s="136"/>
      <c r="F3" s="136"/>
    </row>
    <row r="5" spans="1:7" ht="22.5">
      <c r="A5" s="221" t="s">
        <v>134</v>
      </c>
      <c r="B5" s="221"/>
      <c r="C5" s="221"/>
      <c r="D5" s="221"/>
      <c r="E5" s="221"/>
      <c r="F5" s="221"/>
      <c r="G5" s="221"/>
    </row>
    <row r="8" spans="1:7" ht="18.75">
      <c r="A8" s="222" t="s">
        <v>236</v>
      </c>
      <c r="B8" s="222"/>
      <c r="C8" s="222"/>
      <c r="D8" s="222"/>
      <c r="E8" s="222"/>
      <c r="F8" s="222"/>
      <c r="G8" s="222"/>
    </row>
    <row r="9" spans="1:7" s="9" customFormat="1" ht="15.75">
      <c r="A9" s="133"/>
      <c r="B9" s="20"/>
      <c r="C9" s="133"/>
      <c r="D9" s="134"/>
      <c r="E9" s="133"/>
      <c r="F9" s="19"/>
      <c r="G9" s="152"/>
    </row>
    <row r="10" spans="1:7" s="9" customFormat="1" ht="16.5" thickBot="1">
      <c r="A10" s="22" t="s">
        <v>111</v>
      </c>
      <c r="B10" s="135" t="s">
        <v>31</v>
      </c>
      <c r="C10" s="22" t="s">
        <v>112</v>
      </c>
      <c r="D10" s="135" t="s">
        <v>137</v>
      </c>
      <c r="E10" s="135"/>
      <c r="F10" s="135"/>
      <c r="G10" s="22" t="s">
        <v>141</v>
      </c>
    </row>
    <row r="11" spans="1:7" s="9" customFormat="1" ht="15.75">
      <c r="A11" s="133">
        <v>1</v>
      </c>
      <c r="B11" s="20" t="s">
        <v>65</v>
      </c>
      <c r="C11" s="133">
        <f>D_OESTM04!G21</f>
        <v>7</v>
      </c>
      <c r="D11" s="20">
        <f>D_OESTM04!J21</f>
        <v>26</v>
      </c>
      <c r="E11" s="20" t="str">
        <f>D_OESTM04!K21</f>
        <v>:</v>
      </c>
      <c r="F11" s="19">
        <f>D_OESTM04!L21</f>
        <v>10</v>
      </c>
      <c r="G11" s="133">
        <f>D_OESTM04!M21</f>
        <v>16</v>
      </c>
    </row>
    <row r="12" spans="1:7" s="9" customFormat="1" ht="15.75">
      <c r="A12" s="133">
        <v>2</v>
      </c>
      <c r="B12" s="20" t="s">
        <v>99</v>
      </c>
      <c r="C12" s="133">
        <f>D_OESTM04!G22</f>
        <v>5</v>
      </c>
      <c r="D12" s="20">
        <f>D_OESTM04!J22</f>
        <v>17</v>
      </c>
      <c r="E12" s="20" t="str">
        <f>D_OESTM04!K22</f>
        <v>:</v>
      </c>
      <c r="F12" s="19">
        <f>D_OESTM04!L22</f>
        <v>6</v>
      </c>
      <c r="G12" s="133">
        <f>D_OESTM04!M22</f>
        <v>11</v>
      </c>
    </row>
    <row r="13" spans="1:7" s="9" customFormat="1" ht="15.75">
      <c r="A13" s="133">
        <v>3</v>
      </c>
      <c r="B13" s="9" t="s">
        <v>37</v>
      </c>
      <c r="C13" s="133">
        <f>D_OESTM04!G23</f>
        <v>0</v>
      </c>
      <c r="D13" s="20">
        <f>D_OESTM04!J23</f>
        <v>8</v>
      </c>
      <c r="E13" s="20" t="str">
        <f>D_OESTM04!K23</f>
        <v>:</v>
      </c>
      <c r="F13" s="19">
        <f>D_OESTM04!L23</f>
        <v>35</v>
      </c>
      <c r="G13" s="133">
        <f>D_OESTM04!M23</f>
        <v>-27</v>
      </c>
    </row>
    <row r="14" spans="1:7" s="9" customFormat="1" ht="15.75">
      <c r="A14" s="133"/>
      <c r="C14" s="133"/>
      <c r="D14" s="20"/>
      <c r="E14" s="20"/>
      <c r="F14" s="19"/>
      <c r="G14" s="133"/>
    </row>
    <row r="16" spans="1:7" ht="18.75">
      <c r="A16" s="222" t="s">
        <v>235</v>
      </c>
      <c r="B16" s="222"/>
      <c r="C16" s="222"/>
      <c r="D16" s="222"/>
      <c r="E16" s="222"/>
      <c r="F16" s="222"/>
      <c r="G16" s="222"/>
    </row>
    <row r="17" spans="1:6" ht="18">
      <c r="A17" s="137"/>
      <c r="B17" s="137"/>
      <c r="C17" s="137"/>
      <c r="D17" s="137"/>
      <c r="E17" s="137"/>
      <c r="F17" s="137"/>
    </row>
    <row r="18" spans="1:7" s="9" customFormat="1" ht="16.5" thickBot="1">
      <c r="A18" s="22" t="s">
        <v>111</v>
      </c>
      <c r="B18" s="135" t="s">
        <v>31</v>
      </c>
      <c r="C18" s="22" t="s">
        <v>112</v>
      </c>
      <c r="D18" s="135" t="s">
        <v>137</v>
      </c>
      <c r="E18" s="135"/>
      <c r="F18" s="135"/>
      <c r="G18" s="22" t="s">
        <v>141</v>
      </c>
    </row>
    <row r="19" spans="1:7" s="9" customFormat="1" ht="15.75">
      <c r="A19" s="133">
        <v>1</v>
      </c>
      <c r="B19" s="20" t="s">
        <v>135</v>
      </c>
      <c r="C19" s="133">
        <f>D_Kreuztab!P6+D_Kreuztab!P13</f>
        <v>11</v>
      </c>
      <c r="D19" s="134">
        <f>D_Kreuztab!Q6+D_Kreuztab!Q13</f>
        <v>37</v>
      </c>
      <c r="E19" s="133" t="s">
        <v>6</v>
      </c>
      <c r="F19" s="19">
        <f>D_Kreuztab!S6+D_Kreuztab!S13</f>
        <v>14</v>
      </c>
      <c r="G19" s="152">
        <f>D19-F19</f>
        <v>23</v>
      </c>
    </row>
    <row r="20" spans="1:7" s="9" customFormat="1" ht="15.75">
      <c r="A20" s="133">
        <v>2</v>
      </c>
      <c r="B20" s="20" t="s">
        <v>65</v>
      </c>
      <c r="C20" s="133">
        <f>D_Kreuztab!P7+D_Kreuztab!P14</f>
        <v>7</v>
      </c>
      <c r="D20" s="134">
        <f>D_Kreuztab!Q7+D_Kreuztab!Q14</f>
        <v>29</v>
      </c>
      <c r="E20" s="133" t="s">
        <v>6</v>
      </c>
      <c r="F20" s="19">
        <f>D_Kreuztab!S7+D_Kreuztab!S14</f>
        <v>21</v>
      </c>
      <c r="G20" s="152">
        <f>D20-F20</f>
        <v>8</v>
      </c>
    </row>
    <row r="21" spans="1:7" s="9" customFormat="1" ht="15.75">
      <c r="A21" s="133">
        <v>3</v>
      </c>
      <c r="B21" s="20" t="s">
        <v>99</v>
      </c>
      <c r="C21" s="133">
        <f>D_Kreuztab!P8+D_Kreuztab!P15</f>
        <v>6</v>
      </c>
      <c r="D21" s="134">
        <f>D_Kreuztab!Q8+D_Kreuztab!Q15</f>
        <v>23</v>
      </c>
      <c r="E21" s="133" t="s">
        <v>6</v>
      </c>
      <c r="F21" s="19">
        <f>D_Kreuztab!S8+D_Kreuztab!S15</f>
        <v>16</v>
      </c>
      <c r="G21" s="152">
        <f>D21-F21</f>
        <v>7</v>
      </c>
    </row>
    <row r="22" spans="1:7" s="9" customFormat="1" ht="15.75">
      <c r="A22" s="133">
        <v>4</v>
      </c>
      <c r="B22" s="20" t="s">
        <v>37</v>
      </c>
      <c r="C22" s="133">
        <f>D_Kreuztab!P9+D_Kreuztab!P16</f>
        <v>0</v>
      </c>
      <c r="D22" s="134">
        <f>D_Kreuztab!Q9+D_Kreuztab!Q16</f>
        <v>13</v>
      </c>
      <c r="E22" s="133" t="s">
        <v>6</v>
      </c>
      <c r="F22" s="19">
        <f>D_Kreuztab!S9+D_Kreuztab!S16</f>
        <v>51</v>
      </c>
      <c r="G22" s="152">
        <f>D22-F22</f>
        <v>-38</v>
      </c>
    </row>
    <row r="23" spans="1:7" s="9" customFormat="1" ht="15.75">
      <c r="A23" s="133"/>
      <c r="B23" s="20"/>
      <c r="C23" s="133"/>
      <c r="D23" s="134"/>
      <c r="E23" s="133"/>
      <c r="F23" s="19"/>
      <c r="G23" s="152"/>
    </row>
    <row r="24" s="9" customFormat="1" ht="15.75"/>
    <row r="25" spans="1:7" s="9" customFormat="1" ht="18.75">
      <c r="A25" s="222" t="s">
        <v>173</v>
      </c>
      <c r="B25" s="222"/>
      <c r="C25" s="222"/>
      <c r="D25" s="222"/>
      <c r="E25" s="222"/>
      <c r="F25" s="222"/>
      <c r="G25" s="222"/>
    </row>
    <row r="26" s="9" customFormat="1" ht="15.75"/>
    <row r="27" spans="1:7" s="9" customFormat="1" ht="15.75">
      <c r="A27" s="9" t="s">
        <v>174</v>
      </c>
      <c r="B27" s="153" t="s">
        <v>15</v>
      </c>
      <c r="C27" s="152" t="s">
        <v>6</v>
      </c>
      <c r="D27" s="154" t="s">
        <v>17</v>
      </c>
      <c r="E27" s="223"/>
      <c r="F27" s="223"/>
      <c r="G27" s="223"/>
    </row>
    <row r="28" spans="1:7" s="9" customFormat="1" ht="15.75">
      <c r="A28" s="9" t="s">
        <v>175</v>
      </c>
      <c r="B28" s="153" t="s">
        <v>16</v>
      </c>
      <c r="C28" s="152" t="s">
        <v>6</v>
      </c>
      <c r="D28" s="154" t="s">
        <v>15</v>
      </c>
      <c r="E28" s="223"/>
      <c r="F28" s="223"/>
      <c r="G28" s="223"/>
    </row>
    <row r="29" s="9" customFormat="1" ht="15.75"/>
    <row r="30" spans="1:7" s="9" customFormat="1" ht="22.5">
      <c r="A30" s="221" t="s">
        <v>180</v>
      </c>
      <c r="B30" s="221"/>
      <c r="C30" s="221"/>
      <c r="D30" s="221"/>
      <c r="E30" s="221"/>
      <c r="F30" s="221"/>
      <c r="G30" s="221"/>
    </row>
    <row r="31" s="9" customFormat="1" ht="15.75"/>
    <row r="32" spans="2:4" s="9" customFormat="1" ht="16.5" thickBot="1">
      <c r="B32" s="22" t="s">
        <v>111</v>
      </c>
      <c r="C32" s="135" t="s">
        <v>31</v>
      </c>
      <c r="D32" s="135"/>
    </row>
    <row r="33" spans="2:3" s="9" customFormat="1" ht="15.75">
      <c r="B33" s="133" t="s">
        <v>140</v>
      </c>
      <c r="C33" s="20" t="s">
        <v>99</v>
      </c>
    </row>
    <row r="34" spans="2:3" s="9" customFormat="1" ht="15.75">
      <c r="B34" s="133">
        <v>2</v>
      </c>
      <c r="C34" s="20" t="s">
        <v>65</v>
      </c>
    </row>
    <row r="35" spans="1:3" s="9" customFormat="1" ht="15.75">
      <c r="A35" s="133"/>
      <c r="B35" s="133">
        <v>3</v>
      </c>
      <c r="C35" s="20" t="s">
        <v>37</v>
      </c>
    </row>
    <row r="36" spans="1:3" s="9" customFormat="1" ht="15.75">
      <c r="A36" s="133"/>
      <c r="B36" s="133"/>
      <c r="C36" s="20"/>
    </row>
    <row r="37" spans="1:3" s="9" customFormat="1" ht="15.75">
      <c r="A37" s="133"/>
      <c r="B37" s="133"/>
      <c r="C37" s="20"/>
    </row>
    <row r="38" spans="1:7" s="9" customFormat="1" ht="22.5">
      <c r="A38" s="221" t="s">
        <v>139</v>
      </c>
      <c r="B38" s="221"/>
      <c r="C38" s="221"/>
      <c r="D38" s="221"/>
      <c r="E38" s="221"/>
      <c r="F38" s="221"/>
      <c r="G38" s="221"/>
    </row>
    <row r="39" s="9" customFormat="1" ht="15.75"/>
    <row r="40" spans="2:4" ht="16.5" thickBot="1">
      <c r="B40" s="22" t="s">
        <v>111</v>
      </c>
      <c r="C40" s="135" t="s">
        <v>31</v>
      </c>
      <c r="D40" s="135"/>
    </row>
    <row r="41" spans="2:4" ht="15.75">
      <c r="B41" s="133">
        <v>1</v>
      </c>
      <c r="C41" s="20" t="s">
        <v>135</v>
      </c>
      <c r="D41" s="9"/>
    </row>
    <row r="42" spans="2:4" ht="15.75">
      <c r="B42" s="133">
        <v>2</v>
      </c>
      <c r="C42" s="20" t="s">
        <v>65</v>
      </c>
      <c r="D42" s="9"/>
    </row>
    <row r="43" spans="2:4" ht="15.75">
      <c r="B43" s="133">
        <v>3</v>
      </c>
      <c r="C43" s="20" t="s">
        <v>99</v>
      </c>
      <c r="D43" s="9"/>
    </row>
    <row r="44" spans="2:3" ht="15.75">
      <c r="B44" s="133">
        <v>4</v>
      </c>
      <c r="C44" s="20" t="s">
        <v>37</v>
      </c>
    </row>
  </sheetData>
  <mergeCells count="10">
    <mergeCell ref="A30:G30"/>
    <mergeCell ref="A38:G38"/>
    <mergeCell ref="A1:G1"/>
    <mergeCell ref="A2:G2"/>
    <mergeCell ref="A5:G5"/>
    <mergeCell ref="A16:G16"/>
    <mergeCell ref="A25:G25"/>
    <mergeCell ref="E27:G27"/>
    <mergeCell ref="E28:G28"/>
    <mergeCell ref="A8:G8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C1:AL22"/>
  <sheetViews>
    <sheetView zoomScale="75" zoomScaleNormal="75" workbookViewId="0" topLeftCell="B7">
      <selection activeCell="O15" sqref="O15"/>
    </sheetView>
  </sheetViews>
  <sheetFormatPr defaultColWidth="11.421875" defaultRowHeight="12.75"/>
  <cols>
    <col min="1" max="2" width="11.421875" style="27" customWidth="1"/>
    <col min="3" max="3" width="16.28125" style="28" customWidth="1"/>
    <col min="4" max="4" width="5.7109375" style="28" customWidth="1"/>
    <col min="5" max="5" width="2.7109375" style="28" customWidth="1"/>
    <col min="6" max="7" width="5.7109375" style="28" customWidth="1"/>
    <col min="8" max="8" width="2.7109375" style="28" customWidth="1"/>
    <col min="9" max="10" width="5.7109375" style="28" customWidth="1"/>
    <col min="11" max="11" width="2.7109375" style="28" customWidth="1"/>
    <col min="12" max="13" width="5.7109375" style="28" customWidth="1"/>
    <col min="14" max="14" width="2.7109375" style="28" customWidth="1"/>
    <col min="15" max="15" width="5.7109375" style="28" customWidth="1"/>
    <col min="16" max="16" width="5.7109375" style="34" customWidth="1"/>
    <col min="17" max="17" width="3.140625" style="28" customWidth="1"/>
    <col min="18" max="18" width="5.7109375" style="28" customWidth="1"/>
    <col min="19" max="19" width="5.8515625" style="27" customWidth="1"/>
    <col min="20" max="20" width="3.8515625" style="27" bestFit="1" customWidth="1"/>
    <col min="21" max="21" width="2.140625" style="27" bestFit="1" customWidth="1"/>
    <col min="22" max="22" width="3.8515625" style="27" bestFit="1" customWidth="1"/>
    <col min="23" max="23" width="5.8515625" style="27" bestFit="1" customWidth="1"/>
    <col min="24" max="39" width="11.421875" style="27" hidden="1" customWidth="1"/>
    <col min="40" max="16384" width="11.421875" style="27" customWidth="1"/>
  </cols>
  <sheetData>
    <row r="1" spans="3:23" s="26" customFormat="1" ht="25.5">
      <c r="C1" s="224" t="s">
        <v>96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151"/>
    </row>
    <row r="2" spans="3:23" ht="18.75">
      <c r="C2" s="186" t="s">
        <v>172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50"/>
    </row>
    <row r="4" ht="12" customHeight="1"/>
    <row r="5" ht="13.5" thickBot="1"/>
    <row r="6" spans="3:38" ht="24.75" customHeight="1" thickBot="1">
      <c r="C6" s="39" t="s">
        <v>101</v>
      </c>
      <c r="D6" s="228" t="s">
        <v>181</v>
      </c>
      <c r="E6" s="228"/>
      <c r="F6" s="228"/>
      <c r="G6" s="173" t="s">
        <v>102</v>
      </c>
      <c r="H6" s="173"/>
      <c r="I6" s="173"/>
      <c r="J6" s="173" t="s">
        <v>33</v>
      </c>
      <c r="K6" s="173"/>
      <c r="L6" s="173"/>
      <c r="M6" s="173" t="s">
        <v>40</v>
      </c>
      <c r="N6" s="173"/>
      <c r="O6" s="173"/>
      <c r="P6" s="173" t="s">
        <v>37</v>
      </c>
      <c r="Q6" s="173"/>
      <c r="R6" s="177"/>
      <c r="S6" s="102" t="s">
        <v>110</v>
      </c>
      <c r="T6" s="218" t="s">
        <v>122</v>
      </c>
      <c r="U6" s="219"/>
      <c r="V6" s="220"/>
      <c r="W6" s="147" t="s">
        <v>141</v>
      </c>
      <c r="X6" s="176" t="s">
        <v>125</v>
      </c>
      <c r="Y6" s="175"/>
      <c r="Z6" s="108" t="s">
        <v>129</v>
      </c>
      <c r="AA6" s="174" t="s">
        <v>126</v>
      </c>
      <c r="AB6" s="175"/>
      <c r="AC6" s="108" t="s">
        <v>130</v>
      </c>
      <c r="AD6" s="174" t="s">
        <v>127</v>
      </c>
      <c r="AE6" s="175"/>
      <c r="AF6" s="108" t="s">
        <v>131</v>
      </c>
      <c r="AG6" s="174" t="s">
        <v>128</v>
      </c>
      <c r="AH6" s="175"/>
      <c r="AI6" s="108" t="s">
        <v>132</v>
      </c>
      <c r="AJ6" s="174" t="s">
        <v>128</v>
      </c>
      <c r="AK6" s="175"/>
      <c r="AL6" s="108" t="s">
        <v>132</v>
      </c>
    </row>
    <row r="7" spans="3:38" ht="24.75" customHeight="1" thickBot="1">
      <c r="C7" s="156" t="s">
        <v>181</v>
      </c>
      <c r="D7" s="127"/>
      <c r="E7" s="128"/>
      <c r="F7" s="129"/>
      <c r="G7" s="115">
        <f>Spielplan!H21</f>
        <v>3</v>
      </c>
      <c r="H7" s="32" t="s">
        <v>6</v>
      </c>
      <c r="I7" s="33">
        <f>Spielplan!F21</f>
        <v>3</v>
      </c>
      <c r="J7" s="31">
        <f>Spielplan!F16</f>
        <v>3</v>
      </c>
      <c r="K7" s="32" t="s">
        <v>6</v>
      </c>
      <c r="L7" s="33">
        <f>Spielplan!H16</f>
        <v>5</v>
      </c>
      <c r="M7" s="31">
        <f>Spielplan!H25</f>
        <v>5</v>
      </c>
      <c r="N7" s="32" t="s">
        <v>6</v>
      </c>
      <c r="O7" s="33">
        <f>Spielplan!F25</f>
        <v>1</v>
      </c>
      <c r="P7" s="101">
        <f>Spielplan!F11</f>
        <v>7</v>
      </c>
      <c r="Q7" s="32" t="s">
        <v>6</v>
      </c>
      <c r="R7" s="103">
        <f>Spielplan!H11</f>
        <v>4</v>
      </c>
      <c r="S7" s="120">
        <f>Z7+AC7+AF7+AI7+AL7-1</f>
        <v>5</v>
      </c>
      <c r="T7" s="121">
        <f>D7+G7+J7+M7+P7</f>
        <v>18</v>
      </c>
      <c r="U7" s="122" t="s">
        <v>6</v>
      </c>
      <c r="V7" s="123">
        <f>F7+I7+L7+O7+R7</f>
        <v>13</v>
      </c>
      <c r="W7" s="148">
        <f>T7-V7</f>
        <v>5</v>
      </c>
      <c r="X7" s="27">
        <f>IF(D7&gt;F7,2,0)</f>
        <v>0</v>
      </c>
      <c r="Y7" s="27">
        <f>IF(D7=F7,1,0)</f>
        <v>1</v>
      </c>
      <c r="Z7" s="113">
        <f>IF(X7&gt;Y7,2,Y7)</f>
        <v>1</v>
      </c>
      <c r="AA7" s="27">
        <f>IF(G7&gt;I7,2,0)</f>
        <v>0</v>
      </c>
      <c r="AB7" s="27">
        <f>IF(G7=I7,1,0)</f>
        <v>1</v>
      </c>
      <c r="AC7" s="113">
        <f>IF(AA7&gt;AB7,2,AB7)</f>
        <v>1</v>
      </c>
      <c r="AD7" s="27">
        <f>IF(J7&gt;L7,2,0)</f>
        <v>0</v>
      </c>
      <c r="AE7" s="27">
        <f>IF(J7=L7,1,0)</f>
        <v>0</v>
      </c>
      <c r="AF7" s="113">
        <f>IF(AD7&gt;AE7,2,AE7)</f>
        <v>0</v>
      </c>
      <c r="AG7" s="27">
        <f>IF(M7&gt;O7,2,0)</f>
        <v>2</v>
      </c>
      <c r="AH7" s="27">
        <f>IF(M7=O7,1,0)</f>
        <v>0</v>
      </c>
      <c r="AI7" s="113">
        <f>IF(AG7&gt;AH7,2,AH7)</f>
        <v>2</v>
      </c>
      <c r="AJ7" s="27">
        <f>IF(P7&gt;R7,2,0)</f>
        <v>2</v>
      </c>
      <c r="AK7" s="27">
        <f>IF(P7=R7,1,0)</f>
        <v>0</v>
      </c>
      <c r="AL7" s="113">
        <f>IF(AJ7&gt;AK7,2,AK7)</f>
        <v>2</v>
      </c>
    </row>
    <row r="8" spans="3:38" ht="24.75" customHeight="1" thickBot="1">
      <c r="C8" s="30" t="s">
        <v>102</v>
      </c>
      <c r="D8" s="116">
        <f>I7</f>
        <v>3</v>
      </c>
      <c r="E8" s="117" t="s">
        <v>6</v>
      </c>
      <c r="F8" s="118">
        <f>G7</f>
        <v>3</v>
      </c>
      <c r="G8" s="127"/>
      <c r="H8" s="128"/>
      <c r="I8" s="129"/>
      <c r="J8" s="31">
        <f>Spielplan!H23</f>
        <v>2</v>
      </c>
      <c r="K8" s="32" t="s">
        <v>6</v>
      </c>
      <c r="L8" s="33">
        <f>Spielplan!F23</f>
        <v>5</v>
      </c>
      <c r="M8" s="31">
        <f>Spielplan!H10</f>
        <v>5</v>
      </c>
      <c r="N8" s="32" t="s">
        <v>6</v>
      </c>
      <c r="O8" s="33">
        <f>Spielplan!F10</f>
        <v>2</v>
      </c>
      <c r="P8" s="101">
        <f>Spielplan!F14</f>
        <v>8</v>
      </c>
      <c r="Q8" s="32" t="s">
        <v>6</v>
      </c>
      <c r="R8" s="103">
        <f>Spielplan!H14</f>
        <v>5</v>
      </c>
      <c r="S8" s="120">
        <f>Z8+AC8+AF8+AI8+AL8-1</f>
        <v>5</v>
      </c>
      <c r="T8" s="121">
        <f>D8+G8+J8+M8+P8</f>
        <v>18</v>
      </c>
      <c r="U8" s="122" t="s">
        <v>6</v>
      </c>
      <c r="V8" s="123">
        <f>F8+I8+L8+O8+R8</f>
        <v>15</v>
      </c>
      <c r="W8" s="148">
        <f>T8-V8</f>
        <v>3</v>
      </c>
      <c r="X8" s="27">
        <f>IF(D8&gt;F8,2,0)</f>
        <v>0</v>
      </c>
      <c r="Y8" s="27">
        <f>IF(D8=F8,1,0)</f>
        <v>1</v>
      </c>
      <c r="Z8" s="113">
        <f>IF(X8&gt;Y8,2,Y8)</f>
        <v>1</v>
      </c>
      <c r="AA8" s="27">
        <f>IF(G8&gt;I8,2,0)</f>
        <v>0</v>
      </c>
      <c r="AB8" s="27">
        <f>IF(G8=I8,1,0)</f>
        <v>1</v>
      </c>
      <c r="AC8" s="113">
        <f>IF(AA8&gt;AB8,2,AB8)</f>
        <v>1</v>
      </c>
      <c r="AD8" s="27">
        <f>IF(J8&gt;L8,2,0)</f>
        <v>0</v>
      </c>
      <c r="AE8" s="27">
        <f>IF(J8=L8,1,0)</f>
        <v>0</v>
      </c>
      <c r="AF8" s="113">
        <f>IF(AD8&gt;AE8,2,AE8)</f>
        <v>0</v>
      </c>
      <c r="AG8" s="27">
        <f>IF(M8&gt;O8,2,0)</f>
        <v>2</v>
      </c>
      <c r="AH8" s="27">
        <f>IF(M8=O8,1,0)</f>
        <v>0</v>
      </c>
      <c r="AI8" s="113">
        <f>IF(AG8&gt;AH8,2,AH8)</f>
        <v>2</v>
      </c>
      <c r="AJ8" s="27">
        <f>IF(P8&gt;R8,2,0)</f>
        <v>2</v>
      </c>
      <c r="AK8" s="27">
        <f>IF(P8=R8,1,0)</f>
        <v>0</v>
      </c>
      <c r="AL8" s="113">
        <f>IF(AJ8&gt;AK8,2,AK8)</f>
        <v>2</v>
      </c>
    </row>
    <row r="9" spans="3:38" ht="24.75" customHeight="1" thickBot="1">
      <c r="C9" s="30" t="s">
        <v>33</v>
      </c>
      <c r="D9" s="31">
        <f>L7</f>
        <v>5</v>
      </c>
      <c r="E9" s="32" t="s">
        <v>6</v>
      </c>
      <c r="F9" s="33">
        <f>J7</f>
        <v>3</v>
      </c>
      <c r="G9" s="31">
        <f>L8</f>
        <v>5</v>
      </c>
      <c r="H9" s="32" t="s">
        <v>6</v>
      </c>
      <c r="I9" s="33">
        <f>J8</f>
        <v>2</v>
      </c>
      <c r="J9" s="127"/>
      <c r="K9" s="128"/>
      <c r="L9" s="129"/>
      <c r="M9" s="31">
        <f>Spielplan!F13</f>
        <v>8</v>
      </c>
      <c r="N9" s="32" t="s">
        <v>6</v>
      </c>
      <c r="O9" s="33">
        <f>Spielplan!H13</f>
        <v>3</v>
      </c>
      <c r="P9" s="101">
        <f>Spielplan!H18</f>
        <v>11</v>
      </c>
      <c r="Q9" s="32" t="s">
        <v>6</v>
      </c>
      <c r="R9" s="103">
        <f>Spielplan!F18</f>
        <v>2</v>
      </c>
      <c r="S9" s="120">
        <f>Z9+AC9+AF9+AI9+AL9-1</f>
        <v>8</v>
      </c>
      <c r="T9" s="121">
        <f>D9+G9+J9+M9+P9</f>
        <v>29</v>
      </c>
      <c r="U9" s="122" t="s">
        <v>6</v>
      </c>
      <c r="V9" s="123">
        <f>F9+I9+L9+O9+R9</f>
        <v>10</v>
      </c>
      <c r="W9" s="148">
        <f>T9-V9</f>
        <v>19</v>
      </c>
      <c r="X9" s="27">
        <f>IF(D9&gt;F9,2,0)</f>
        <v>2</v>
      </c>
      <c r="Y9" s="27">
        <f>IF(D9=F9,1,0)</f>
        <v>0</v>
      </c>
      <c r="Z9" s="113">
        <f>IF(X9&gt;Y9,2,Y9)</f>
        <v>2</v>
      </c>
      <c r="AA9" s="27">
        <f>IF(G9&gt;I9,2,0)</f>
        <v>2</v>
      </c>
      <c r="AB9" s="27">
        <f>IF(G9=I9,1,0)</f>
        <v>0</v>
      </c>
      <c r="AC9" s="113">
        <f>IF(AA9&gt;AB9,2,AB9)</f>
        <v>2</v>
      </c>
      <c r="AD9" s="27">
        <f>IF(J9&gt;L9,2,0)</f>
        <v>0</v>
      </c>
      <c r="AE9" s="27">
        <f>IF(J9=L9,1,0)</f>
        <v>1</v>
      </c>
      <c r="AF9" s="113">
        <f>IF(AD9&gt;AE9,2,AE9)</f>
        <v>1</v>
      </c>
      <c r="AG9" s="27">
        <f>IF(M9&gt;O9,2,0)</f>
        <v>2</v>
      </c>
      <c r="AH9" s="27">
        <f>IF(M9=O9,1,0)</f>
        <v>0</v>
      </c>
      <c r="AI9" s="113">
        <f>IF(AG9&gt;AH9,2,AH9)</f>
        <v>2</v>
      </c>
      <c r="AJ9" s="27">
        <f>IF(P9&gt;R9,2,0)</f>
        <v>2</v>
      </c>
      <c r="AK9" s="27">
        <f>IF(P9=R9,1,0)</f>
        <v>0</v>
      </c>
      <c r="AL9" s="113">
        <f>IF(AJ9&gt;AK9,2,AK9)</f>
        <v>2</v>
      </c>
    </row>
    <row r="10" spans="3:38" ht="24.75" customHeight="1" thickBot="1">
      <c r="C10" s="30" t="s">
        <v>40</v>
      </c>
      <c r="D10" s="31">
        <f>O7</f>
        <v>1</v>
      </c>
      <c r="E10" s="32" t="s">
        <v>6</v>
      </c>
      <c r="F10" s="33">
        <f>M7</f>
        <v>5</v>
      </c>
      <c r="G10" s="31">
        <f>O8</f>
        <v>2</v>
      </c>
      <c r="H10" s="32" t="s">
        <v>6</v>
      </c>
      <c r="I10" s="33">
        <f>M8</f>
        <v>5</v>
      </c>
      <c r="J10" s="31">
        <f>O9</f>
        <v>3</v>
      </c>
      <c r="K10" s="32" t="s">
        <v>6</v>
      </c>
      <c r="L10" s="33">
        <f>M9</f>
        <v>8</v>
      </c>
      <c r="M10" s="127"/>
      <c r="N10" s="128"/>
      <c r="O10" s="129"/>
      <c r="P10" s="101">
        <f>Spielplan!H22</f>
        <v>4</v>
      </c>
      <c r="Q10" s="32" t="s">
        <v>6</v>
      </c>
      <c r="R10" s="103">
        <f>Spielplan!F22</f>
        <v>3</v>
      </c>
      <c r="S10" s="120">
        <f>Z10+AC10+AF10+AI10+AL10-1</f>
        <v>2</v>
      </c>
      <c r="T10" s="121">
        <f>D10+G10+J10+M10+P10</f>
        <v>10</v>
      </c>
      <c r="U10" s="122" t="s">
        <v>6</v>
      </c>
      <c r="V10" s="123">
        <f>F10+I10+L10+O10+R10</f>
        <v>21</v>
      </c>
      <c r="W10" s="148">
        <f>T10-V10</f>
        <v>-11</v>
      </c>
      <c r="X10" s="148">
        <f>IF(D10&gt;F10,2,0)</f>
        <v>0</v>
      </c>
      <c r="Y10" s="27">
        <f>IF(D10=F10,1,0)</f>
        <v>0</v>
      </c>
      <c r="Z10" s="113">
        <f>IF(X10&gt;Y10,2,Y10)</f>
        <v>0</v>
      </c>
      <c r="AA10" s="27">
        <f>IF(G10&gt;I10,2,0)</f>
        <v>0</v>
      </c>
      <c r="AB10" s="27">
        <f>IF(G10=I10,1,0)</f>
        <v>0</v>
      </c>
      <c r="AC10" s="113">
        <f>IF(AA10&gt;AB10,2,AB10)</f>
        <v>0</v>
      </c>
      <c r="AD10" s="27">
        <f>IF(J10&gt;L10,2,0)</f>
        <v>0</v>
      </c>
      <c r="AE10" s="27">
        <f>IF(J10=L10,1,0)</f>
        <v>0</v>
      </c>
      <c r="AF10" s="113">
        <f>IF(AD10&gt;AE10,2,AE10)</f>
        <v>0</v>
      </c>
      <c r="AG10" s="27">
        <f>IF(M10&gt;O10,2,0)</f>
        <v>0</v>
      </c>
      <c r="AH10" s="27">
        <f>IF(M10=O10,1,0)</f>
        <v>1</v>
      </c>
      <c r="AI10" s="113">
        <f>IF(AG10&gt;AH10,2,AH10)</f>
        <v>1</v>
      </c>
      <c r="AJ10" s="27">
        <f>IF(P10&gt;R10,2,0)</f>
        <v>2</v>
      </c>
      <c r="AK10" s="27">
        <f>IF(P10=R10,1,0)</f>
        <v>0</v>
      </c>
      <c r="AL10" s="113">
        <f>IF(AJ10&gt;AK10,2,AK10)</f>
        <v>2</v>
      </c>
    </row>
    <row r="11" spans="3:38" ht="24.75" customHeight="1" thickBot="1">
      <c r="C11" s="35" t="s">
        <v>37</v>
      </c>
      <c r="D11" s="36">
        <f>R7</f>
        <v>4</v>
      </c>
      <c r="E11" s="37" t="s">
        <v>6</v>
      </c>
      <c r="F11" s="38">
        <f>P7</f>
        <v>7</v>
      </c>
      <c r="G11" s="36">
        <f>R8</f>
        <v>5</v>
      </c>
      <c r="H11" s="37" t="s">
        <v>6</v>
      </c>
      <c r="I11" s="38">
        <f>P8</f>
        <v>8</v>
      </c>
      <c r="J11" s="36">
        <f>R9</f>
        <v>2</v>
      </c>
      <c r="K11" s="37" t="s">
        <v>6</v>
      </c>
      <c r="L11" s="38">
        <f>P9</f>
        <v>11</v>
      </c>
      <c r="M11" s="36">
        <f>R10</f>
        <v>3</v>
      </c>
      <c r="N11" s="37" t="s">
        <v>6</v>
      </c>
      <c r="O11" s="38">
        <f>P10</f>
        <v>4</v>
      </c>
      <c r="P11" s="130"/>
      <c r="Q11" s="131"/>
      <c r="R11" s="132"/>
      <c r="S11" s="120">
        <f>Z11+AC11+AF11+AI11+AL11-1</f>
        <v>0</v>
      </c>
      <c r="T11" s="158">
        <f>D11+G11+J11+M11+P11</f>
        <v>14</v>
      </c>
      <c r="U11" s="159" t="s">
        <v>6</v>
      </c>
      <c r="V11" s="160">
        <f>F11+I11+L11+O11+R11</f>
        <v>30</v>
      </c>
      <c r="W11" s="146">
        <f>T11-V11</f>
        <v>-16</v>
      </c>
      <c r="X11" s="27">
        <f>IF(D11&gt;F11,2,0)</f>
        <v>0</v>
      </c>
      <c r="Y11" s="27">
        <f>IF(D11=F11,1,0)</f>
        <v>0</v>
      </c>
      <c r="Z11" s="113">
        <f>IF(X11&gt;Y11,2,Y11)</f>
        <v>0</v>
      </c>
      <c r="AA11" s="27">
        <f>IF(G11&gt;I11,2,0)</f>
        <v>0</v>
      </c>
      <c r="AB11" s="27">
        <f>IF(G11=I11,1,0)</f>
        <v>0</v>
      </c>
      <c r="AC11" s="113">
        <f>IF(AA11&gt;AB11,2,AB11)</f>
        <v>0</v>
      </c>
      <c r="AD11" s="27">
        <f>IF(J11&gt;L11,2,0)</f>
        <v>0</v>
      </c>
      <c r="AE11" s="27">
        <f>IF(J11=L11,1,0)</f>
        <v>0</v>
      </c>
      <c r="AF11" s="113">
        <f>IF(AD11&gt;AE11,2,AE11)</f>
        <v>0</v>
      </c>
      <c r="AG11" s="27">
        <f>IF(M11&gt;O11,2,0)</f>
        <v>0</v>
      </c>
      <c r="AH11" s="27">
        <f>IF(M11=O11,1,0)</f>
        <v>0</v>
      </c>
      <c r="AI11" s="113">
        <f>IF(AG11&gt;AH11,2,AH11)</f>
        <v>0</v>
      </c>
      <c r="AJ11" s="27">
        <f>IF(P11&gt;R11,2,0)</f>
        <v>0</v>
      </c>
      <c r="AK11" s="27">
        <f>IF(P11=R11,1,0)</f>
        <v>1</v>
      </c>
      <c r="AL11" s="113">
        <f>IF(AJ11&gt;AK11,2,AK11)</f>
        <v>1</v>
      </c>
    </row>
    <row r="12" ht="12" customHeight="1"/>
    <row r="13" ht="13.5" thickBot="1"/>
    <row r="14" spans="3:38" ht="24.75" customHeight="1" thickBot="1">
      <c r="C14" s="39" t="s">
        <v>103</v>
      </c>
      <c r="D14" s="225" t="s">
        <v>38</v>
      </c>
      <c r="E14" s="226"/>
      <c r="F14" s="227"/>
      <c r="G14" s="229" t="s">
        <v>182</v>
      </c>
      <c r="H14" s="229"/>
      <c r="I14" s="229"/>
      <c r="J14" s="173" t="s">
        <v>34</v>
      </c>
      <c r="K14" s="173"/>
      <c r="L14" s="173"/>
      <c r="M14" s="173" t="s">
        <v>39</v>
      </c>
      <c r="N14" s="173"/>
      <c r="O14" s="173"/>
      <c r="P14" s="173" t="s">
        <v>99</v>
      </c>
      <c r="Q14" s="173"/>
      <c r="R14" s="177"/>
      <c r="S14" s="102" t="s">
        <v>110</v>
      </c>
      <c r="T14" s="218" t="s">
        <v>122</v>
      </c>
      <c r="U14" s="219"/>
      <c r="V14" s="220"/>
      <c r="W14" s="147" t="s">
        <v>141</v>
      </c>
      <c r="X14" s="174" t="s">
        <v>125</v>
      </c>
      <c r="Y14" s="175"/>
      <c r="Z14" s="108" t="s">
        <v>129</v>
      </c>
      <c r="AA14" s="174" t="s">
        <v>126</v>
      </c>
      <c r="AB14" s="175"/>
      <c r="AC14" s="108" t="s">
        <v>130</v>
      </c>
      <c r="AD14" s="174" t="s">
        <v>127</v>
      </c>
      <c r="AE14" s="175"/>
      <c r="AF14" s="108" t="s">
        <v>131</v>
      </c>
      <c r="AG14" s="174" t="s">
        <v>128</v>
      </c>
      <c r="AH14" s="175"/>
      <c r="AI14" s="108" t="s">
        <v>132</v>
      </c>
      <c r="AJ14" s="174" t="s">
        <v>128</v>
      </c>
      <c r="AK14" s="175"/>
      <c r="AL14" s="108" t="s">
        <v>132</v>
      </c>
    </row>
    <row r="15" spans="3:38" ht="24.75" customHeight="1" thickBot="1">
      <c r="C15" s="114" t="s">
        <v>38</v>
      </c>
      <c r="D15" s="127"/>
      <c r="E15" s="128"/>
      <c r="F15" s="129"/>
      <c r="G15" s="115">
        <f>Spielplan!P11</f>
        <v>2</v>
      </c>
      <c r="H15" s="32" t="s">
        <v>6</v>
      </c>
      <c r="I15" s="33">
        <f>Spielplan!N11</f>
        <v>8</v>
      </c>
      <c r="J15" s="31">
        <f>Spielplan!N18</f>
        <v>3</v>
      </c>
      <c r="K15" s="32" t="s">
        <v>6</v>
      </c>
      <c r="L15" s="33">
        <f>Spielplan!P18</f>
        <v>3</v>
      </c>
      <c r="M15" s="31">
        <f>Spielplan!N22</f>
        <v>2</v>
      </c>
      <c r="N15" s="32" t="s">
        <v>6</v>
      </c>
      <c r="O15" s="33">
        <f>Spielplan!P22</f>
        <v>4</v>
      </c>
      <c r="P15" s="101">
        <f>Spielplan!P14</f>
        <v>8</v>
      </c>
      <c r="Q15" s="32" t="s">
        <v>6</v>
      </c>
      <c r="R15" s="103">
        <f>Spielplan!N14</f>
        <v>6</v>
      </c>
      <c r="S15" s="120">
        <f>Z15+AC15+AF15+AI15+AL15-1</f>
        <v>3</v>
      </c>
      <c r="T15" s="121">
        <f>D15+G15+J15+M15+P15</f>
        <v>15</v>
      </c>
      <c r="U15" s="122" t="s">
        <v>6</v>
      </c>
      <c r="V15" s="123">
        <f>F15+I15+L15+O15+R15</f>
        <v>21</v>
      </c>
      <c r="W15" s="148">
        <f>T15-V15</f>
        <v>-6</v>
      </c>
      <c r="X15" s="27">
        <f>IF(D15&gt;F15,2,0)</f>
        <v>0</v>
      </c>
      <c r="Y15" s="27">
        <f>IF(D15=F15,1,0)</f>
        <v>1</v>
      </c>
      <c r="Z15" s="113">
        <f>IF(X15&gt;Y15,2,Y15)</f>
        <v>1</v>
      </c>
      <c r="AA15" s="27">
        <f>IF(G15&gt;I15,2,0)</f>
        <v>0</v>
      </c>
      <c r="AB15" s="27">
        <f>IF(G15=I15,1,0)</f>
        <v>0</v>
      </c>
      <c r="AC15" s="113">
        <f>IF(AA15&gt;AB15,2,AB15)</f>
        <v>0</v>
      </c>
      <c r="AD15" s="27">
        <f>IF(J15&gt;L15,2,0)</f>
        <v>0</v>
      </c>
      <c r="AE15" s="27">
        <f>IF(J15=L15,1,0)</f>
        <v>1</v>
      </c>
      <c r="AF15" s="113">
        <f>IF(AD15&gt;AE15,2,AE15)</f>
        <v>1</v>
      </c>
      <c r="AG15" s="27">
        <f>IF(M15&gt;O15,2,0)</f>
        <v>0</v>
      </c>
      <c r="AH15" s="27">
        <f>IF(M15=O15,1,0)</f>
        <v>0</v>
      </c>
      <c r="AI15" s="113">
        <f>IF(AG15&gt;AH15,2,AH15)</f>
        <v>0</v>
      </c>
      <c r="AJ15" s="27">
        <f>IF(P15&gt;R15,2,0)</f>
        <v>2</v>
      </c>
      <c r="AK15" s="27">
        <f>IF(P15=R15,1,0)</f>
        <v>0</v>
      </c>
      <c r="AL15" s="113">
        <f>IF(AJ15&gt;AK15,2,AK15)</f>
        <v>2</v>
      </c>
    </row>
    <row r="16" spans="3:38" ht="24.75" customHeight="1" thickBot="1">
      <c r="C16" s="157" t="s">
        <v>182</v>
      </c>
      <c r="D16" s="116">
        <f>I15</f>
        <v>8</v>
      </c>
      <c r="E16" s="117" t="s">
        <v>6</v>
      </c>
      <c r="F16" s="118">
        <f>G15</f>
        <v>2</v>
      </c>
      <c r="G16" s="127"/>
      <c r="H16" s="128"/>
      <c r="I16" s="129"/>
      <c r="J16" s="31">
        <f>Spielplan!N16</f>
        <v>5</v>
      </c>
      <c r="K16" s="32" t="s">
        <v>6</v>
      </c>
      <c r="L16" s="33">
        <f>Spielplan!P16</f>
        <v>0</v>
      </c>
      <c r="M16" s="31">
        <f>Spielplan!P25</f>
        <v>1</v>
      </c>
      <c r="N16" s="32" t="s">
        <v>6</v>
      </c>
      <c r="O16" s="33">
        <f>Spielplan!N25</f>
        <v>2</v>
      </c>
      <c r="P16" s="101">
        <f>Spielplan!P21</f>
        <v>2</v>
      </c>
      <c r="Q16" s="32" t="s">
        <v>6</v>
      </c>
      <c r="R16" s="103">
        <f>Spielplan!N21</f>
        <v>3</v>
      </c>
      <c r="S16" s="120">
        <f>Z16+AC16+AF16+AI16+AL16-1</f>
        <v>4</v>
      </c>
      <c r="T16" s="121">
        <f>D16+G16+J16+M16+P16</f>
        <v>16</v>
      </c>
      <c r="U16" s="122" t="s">
        <v>6</v>
      </c>
      <c r="V16" s="123">
        <f>F16+I16+L16+O16+R16</f>
        <v>7</v>
      </c>
      <c r="W16" s="148">
        <f>T16-V16</f>
        <v>9</v>
      </c>
      <c r="X16" s="27">
        <f>IF(D16&gt;F16,2,0)</f>
        <v>2</v>
      </c>
      <c r="Y16" s="27">
        <f>IF(D16=F16,1,0)</f>
        <v>0</v>
      </c>
      <c r="Z16" s="113">
        <f>IF(X16&gt;Y16,2,Y16)</f>
        <v>2</v>
      </c>
      <c r="AA16" s="27">
        <f>IF(G16&gt;I16,2,0)</f>
        <v>0</v>
      </c>
      <c r="AB16" s="27">
        <f>IF(G16=I16,1,0)</f>
        <v>1</v>
      </c>
      <c r="AC16" s="113">
        <f>IF(AA16&gt;AB16,2,AB16)</f>
        <v>1</v>
      </c>
      <c r="AD16" s="27">
        <f>IF(J16&gt;L16,2,0)</f>
        <v>2</v>
      </c>
      <c r="AE16" s="27">
        <f>IF(J16=L16,1,0)</f>
        <v>0</v>
      </c>
      <c r="AF16" s="113">
        <f>IF(AD16&gt;AE16,2,AE16)</f>
        <v>2</v>
      </c>
      <c r="AG16" s="27">
        <f>IF(M16&gt;O16,2,0)</f>
        <v>0</v>
      </c>
      <c r="AH16" s="27">
        <f>IF(M16=O16,1,0)</f>
        <v>0</v>
      </c>
      <c r="AI16" s="113">
        <f>IF(AG16&gt;AH16,2,AH16)</f>
        <v>0</v>
      </c>
      <c r="AJ16" s="27">
        <f>IF(P16&gt;R16,2,0)</f>
        <v>0</v>
      </c>
      <c r="AK16" s="27">
        <f>IF(P16=R16,1,0)</f>
        <v>0</v>
      </c>
      <c r="AL16" s="113">
        <f>IF(AJ16&gt;AK16,2,AK16)</f>
        <v>0</v>
      </c>
    </row>
    <row r="17" spans="3:38" ht="24.75" customHeight="1" thickBot="1">
      <c r="C17" s="30" t="s">
        <v>34</v>
      </c>
      <c r="D17" s="31">
        <f>L15</f>
        <v>3</v>
      </c>
      <c r="E17" s="32" t="s">
        <v>6</v>
      </c>
      <c r="F17" s="33">
        <f>J15</f>
        <v>3</v>
      </c>
      <c r="G17" s="31">
        <f>L16</f>
        <v>0</v>
      </c>
      <c r="H17" s="32" t="s">
        <v>6</v>
      </c>
      <c r="I17" s="33">
        <f>J16</f>
        <v>5</v>
      </c>
      <c r="J17" s="127"/>
      <c r="K17" s="128"/>
      <c r="L17" s="129"/>
      <c r="M17" s="31">
        <f>Spielplan!N13</f>
        <v>1</v>
      </c>
      <c r="N17" s="32" t="s">
        <v>6</v>
      </c>
      <c r="O17" s="33">
        <f>Spielplan!P13</f>
        <v>10</v>
      </c>
      <c r="P17" s="101">
        <f>Spielplan!N23</f>
        <v>5</v>
      </c>
      <c r="Q17" s="32" t="s">
        <v>6</v>
      </c>
      <c r="R17" s="103">
        <f>Spielplan!P23</f>
        <v>2</v>
      </c>
      <c r="S17" s="120">
        <f>Z17+AC17+AF17+AI17+AL17-1</f>
        <v>3</v>
      </c>
      <c r="T17" s="121">
        <f>D17+G17+J17+M17+P17</f>
        <v>9</v>
      </c>
      <c r="U17" s="122" t="s">
        <v>6</v>
      </c>
      <c r="V17" s="123">
        <f>F17+I17+L17+O17+R17</f>
        <v>20</v>
      </c>
      <c r="W17" s="148">
        <f>T17-V17</f>
        <v>-11</v>
      </c>
      <c r="X17" s="27">
        <f>IF(D17&gt;F17,2,0)</f>
        <v>0</v>
      </c>
      <c r="Y17" s="27">
        <f>IF(D17=F17,1,0)</f>
        <v>1</v>
      </c>
      <c r="Z17" s="113">
        <f>IF(X17&gt;Y17,2,Y17)</f>
        <v>1</v>
      </c>
      <c r="AA17" s="27">
        <f>IF(G17&gt;I17,2,0)</f>
        <v>0</v>
      </c>
      <c r="AB17" s="27">
        <f>IF(G17=I17,1,0)</f>
        <v>0</v>
      </c>
      <c r="AC17" s="113">
        <f>IF(AA17&gt;AB17,2,AB17)</f>
        <v>0</v>
      </c>
      <c r="AD17" s="27">
        <f>IF(J17&gt;L17,2,0)</f>
        <v>0</v>
      </c>
      <c r="AE17" s="27">
        <f>IF(J17=L17,1,0)</f>
        <v>1</v>
      </c>
      <c r="AF17" s="113">
        <f>IF(AD17&gt;AE17,2,AE17)</f>
        <v>1</v>
      </c>
      <c r="AG17" s="27">
        <f>IF(M17&gt;O17,2,0)</f>
        <v>0</v>
      </c>
      <c r="AH17" s="27">
        <f>IF(M17=O17,1,0)</f>
        <v>0</v>
      </c>
      <c r="AI17" s="113">
        <f>IF(AG17&gt;AH17,2,AH17)</f>
        <v>0</v>
      </c>
      <c r="AJ17" s="27">
        <f>IF(P17&gt;R17,2,0)</f>
        <v>2</v>
      </c>
      <c r="AK17" s="27">
        <f>IF(P17=R17,1,0)</f>
        <v>0</v>
      </c>
      <c r="AL17" s="113">
        <f>IF(AJ17&gt;AK17,2,AK17)</f>
        <v>2</v>
      </c>
    </row>
    <row r="18" spans="3:38" ht="24.75" customHeight="1" thickBot="1">
      <c r="C18" s="30" t="s">
        <v>39</v>
      </c>
      <c r="D18" s="31">
        <f>O15</f>
        <v>4</v>
      </c>
      <c r="E18" s="32" t="s">
        <v>6</v>
      </c>
      <c r="F18" s="33">
        <f>M15</f>
        <v>2</v>
      </c>
      <c r="G18" s="31">
        <f>O16</f>
        <v>2</v>
      </c>
      <c r="H18" s="32" t="s">
        <v>6</v>
      </c>
      <c r="I18" s="33">
        <f>M16</f>
        <v>1</v>
      </c>
      <c r="J18" s="31">
        <f>O17</f>
        <v>10</v>
      </c>
      <c r="K18" s="32" t="s">
        <v>6</v>
      </c>
      <c r="L18" s="33">
        <f>M17</f>
        <v>1</v>
      </c>
      <c r="M18" s="127"/>
      <c r="N18" s="128"/>
      <c r="O18" s="129"/>
      <c r="P18" s="101">
        <f>Spielplan!N10</f>
        <v>5</v>
      </c>
      <c r="Q18" s="32" t="s">
        <v>6</v>
      </c>
      <c r="R18" s="103">
        <f>Spielplan!P10</f>
        <v>3</v>
      </c>
      <c r="S18" s="120">
        <f>Z18+AC18+AF18+AI18+AL18-1</f>
        <v>8</v>
      </c>
      <c r="T18" s="121">
        <f>D18+G18+J18+M18+P18</f>
        <v>21</v>
      </c>
      <c r="U18" s="122" t="s">
        <v>6</v>
      </c>
      <c r="V18" s="123">
        <f>F18+I18+L18+O18+R18</f>
        <v>7</v>
      </c>
      <c r="W18" s="148">
        <f>T18-V18</f>
        <v>14</v>
      </c>
      <c r="X18" s="27">
        <f>IF(D18&gt;F18,2,0)</f>
        <v>2</v>
      </c>
      <c r="Y18" s="27">
        <f>IF(D18=F18,1,0)</f>
        <v>0</v>
      </c>
      <c r="Z18" s="113">
        <f>IF(X18&gt;Y18,2,Y18)</f>
        <v>2</v>
      </c>
      <c r="AA18" s="27">
        <f>IF(G18&gt;I18,2,0)</f>
        <v>2</v>
      </c>
      <c r="AB18" s="27">
        <f>IF(G18=I18,1,0)</f>
        <v>0</v>
      </c>
      <c r="AC18" s="113">
        <f>IF(AA18&gt;AB18,2,AB18)</f>
        <v>2</v>
      </c>
      <c r="AD18" s="27">
        <f>IF(J18&gt;L18,2,0)</f>
        <v>2</v>
      </c>
      <c r="AE18" s="27">
        <f>IF(J18=L18,1,0)</f>
        <v>0</v>
      </c>
      <c r="AF18" s="113">
        <f>IF(AD18&gt;AE18,2,AE18)</f>
        <v>2</v>
      </c>
      <c r="AG18" s="27">
        <f>IF(M18&gt;O18,2,0)</f>
        <v>0</v>
      </c>
      <c r="AH18" s="27">
        <f>IF(M18=O18,1,0)</f>
        <v>1</v>
      </c>
      <c r="AI18" s="113">
        <f>IF(AG18&gt;AH18,2,AH18)</f>
        <v>1</v>
      </c>
      <c r="AJ18" s="27">
        <f>IF(P18&gt;R18,2,0)</f>
        <v>2</v>
      </c>
      <c r="AK18" s="27">
        <f>IF(P18=R18,1,0)</f>
        <v>0</v>
      </c>
      <c r="AL18" s="113">
        <f>IF(AJ18&gt;AK18,2,AK18)</f>
        <v>2</v>
      </c>
    </row>
    <row r="19" spans="3:38" ht="24.75" customHeight="1" thickBot="1">
      <c r="C19" s="35" t="s">
        <v>99</v>
      </c>
      <c r="D19" s="36">
        <f>R15</f>
        <v>6</v>
      </c>
      <c r="E19" s="37" t="s">
        <v>6</v>
      </c>
      <c r="F19" s="38">
        <f>P15</f>
        <v>8</v>
      </c>
      <c r="G19" s="36">
        <f>R16</f>
        <v>3</v>
      </c>
      <c r="H19" s="37" t="s">
        <v>6</v>
      </c>
      <c r="I19" s="38">
        <f>P16</f>
        <v>2</v>
      </c>
      <c r="J19" s="36">
        <f>R17</f>
        <v>2</v>
      </c>
      <c r="K19" s="37" t="s">
        <v>6</v>
      </c>
      <c r="L19" s="38">
        <f>P17</f>
        <v>5</v>
      </c>
      <c r="M19" s="36">
        <f>R18</f>
        <v>3</v>
      </c>
      <c r="N19" s="37" t="s">
        <v>6</v>
      </c>
      <c r="O19" s="38">
        <f>P18</f>
        <v>5</v>
      </c>
      <c r="P19" s="130"/>
      <c r="Q19" s="131"/>
      <c r="R19" s="132"/>
      <c r="S19" s="120">
        <v>2</v>
      </c>
      <c r="T19" s="158">
        <f>D19+G19+J19+M19+P19</f>
        <v>14</v>
      </c>
      <c r="U19" s="159" t="s">
        <v>6</v>
      </c>
      <c r="V19" s="160">
        <f>F19+I19+L19+O19+R19</f>
        <v>20</v>
      </c>
      <c r="W19" s="146">
        <f>T19-V19</f>
        <v>-6</v>
      </c>
      <c r="X19" s="27">
        <f>IF(G19&gt;I19,2,0)</f>
        <v>2</v>
      </c>
      <c r="Y19" s="27">
        <f>IF(G19=I19,1,0)</f>
        <v>0</v>
      </c>
      <c r="Z19" s="113">
        <f>IF(X19&gt;Y19,2,Y19)</f>
        <v>2</v>
      </c>
      <c r="AA19" s="27">
        <f>IF(G19&gt;I19,2,0)</f>
        <v>2</v>
      </c>
      <c r="AB19" s="27">
        <f>IF(G19=I19,1,0)</f>
        <v>0</v>
      </c>
      <c r="AC19" s="113">
        <f>IF(AA19&gt;AB19,2,AB19)</f>
        <v>2</v>
      </c>
      <c r="AD19" s="27">
        <f>IF(J19&gt;L19,2,0)</f>
        <v>0</v>
      </c>
      <c r="AE19" s="27">
        <f>IF(J19=L19,1,0)</f>
        <v>0</v>
      </c>
      <c r="AF19" s="113">
        <f>IF(AD19&gt;AE19,2,AE19)</f>
        <v>0</v>
      </c>
      <c r="AG19" s="27">
        <f>IF(M19&gt;O19,2,0)</f>
        <v>0</v>
      </c>
      <c r="AH19" s="27">
        <f>IF(M19=O19,1,0)</f>
        <v>0</v>
      </c>
      <c r="AI19" s="113">
        <f>IF(AG19&gt;AH19,2,AH19)</f>
        <v>0</v>
      </c>
      <c r="AJ19" s="27">
        <f>IF(P19&gt;R19,2,0)</f>
        <v>0</v>
      </c>
      <c r="AK19" s="27">
        <f>IF(P19=R19,1,0)</f>
        <v>1</v>
      </c>
      <c r="AL19" s="113">
        <f>IF(AJ19&gt;AK19,2,AK19)</f>
        <v>1</v>
      </c>
    </row>
    <row r="20" ht="24.75" customHeight="1"/>
    <row r="22" spans="16:21" ht="12.75">
      <c r="P22" s="28"/>
      <c r="S22" s="28"/>
      <c r="T22" s="28"/>
      <c r="U22" s="28"/>
    </row>
  </sheetData>
  <mergeCells count="24">
    <mergeCell ref="AJ6:AK6"/>
    <mergeCell ref="AJ14:AK14"/>
    <mergeCell ref="G14:I14"/>
    <mergeCell ref="J14:L14"/>
    <mergeCell ref="M14:O14"/>
    <mergeCell ref="P14:R14"/>
    <mergeCell ref="AG14:AH14"/>
    <mergeCell ref="T6:V6"/>
    <mergeCell ref="X6:Y6"/>
    <mergeCell ref="AA6:AB6"/>
    <mergeCell ref="AG6:AH6"/>
    <mergeCell ref="X14:Y14"/>
    <mergeCell ref="AA14:AB14"/>
    <mergeCell ref="AD14:AE14"/>
    <mergeCell ref="T14:V14"/>
    <mergeCell ref="C1:V1"/>
    <mergeCell ref="C2:V2"/>
    <mergeCell ref="AD6:AE6"/>
    <mergeCell ref="P6:R6"/>
    <mergeCell ref="D14:F14"/>
    <mergeCell ref="G6:I6"/>
    <mergeCell ref="D6:F6"/>
    <mergeCell ref="J6:L6"/>
    <mergeCell ref="M6:O6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H42"/>
  <sheetViews>
    <sheetView zoomScale="90" zoomScaleNormal="90" workbookViewId="0" topLeftCell="A7">
      <selection activeCell="D23" sqref="D23"/>
    </sheetView>
  </sheetViews>
  <sheetFormatPr defaultColWidth="11.421875" defaultRowHeight="12.75"/>
  <cols>
    <col min="2" max="2" width="20.28125" style="0" customWidth="1"/>
    <col min="3" max="3" width="14.140625" style="0" bestFit="1" customWidth="1"/>
    <col min="5" max="5" width="1.57421875" style="0" bestFit="1" customWidth="1"/>
    <col min="7" max="7" width="5.57421875" style="0" bestFit="1" customWidth="1"/>
    <col min="8" max="8" width="9.8515625" style="0" bestFit="1" customWidth="1"/>
  </cols>
  <sheetData>
    <row r="1" spans="1:8" ht="22.5">
      <c r="A1" s="221" t="s">
        <v>133</v>
      </c>
      <c r="B1" s="221"/>
      <c r="C1" s="221"/>
      <c r="D1" s="221"/>
      <c r="E1" s="221"/>
      <c r="F1" s="221"/>
      <c r="G1" s="221"/>
      <c r="H1" s="221"/>
    </row>
    <row r="2" spans="1:8" ht="18.75">
      <c r="A2" s="222" t="s">
        <v>136</v>
      </c>
      <c r="B2" s="222"/>
      <c r="C2" s="222"/>
      <c r="D2" s="222"/>
      <c r="E2" s="222"/>
      <c r="F2" s="222"/>
      <c r="G2" s="222"/>
      <c r="H2" s="222"/>
    </row>
    <row r="3" spans="1:7" ht="18.75">
      <c r="A3" s="136"/>
      <c r="B3" s="136"/>
      <c r="C3" s="136"/>
      <c r="D3" s="136"/>
      <c r="E3" s="136"/>
      <c r="F3" s="136"/>
      <c r="G3" s="104"/>
    </row>
    <row r="4" spans="1:8" ht="22.5">
      <c r="A4" s="221" t="s">
        <v>142</v>
      </c>
      <c r="B4" s="221"/>
      <c r="C4" s="221"/>
      <c r="D4" s="221"/>
      <c r="E4" s="221"/>
      <c r="F4" s="221"/>
      <c r="G4" s="221"/>
      <c r="H4" s="221"/>
    </row>
    <row r="5" spans="1:7" ht="12.75">
      <c r="A5" s="104"/>
      <c r="B5" s="104"/>
      <c r="C5" s="104"/>
      <c r="D5" s="104"/>
      <c r="E5" s="104"/>
      <c r="F5" s="104"/>
      <c r="G5" s="104"/>
    </row>
    <row r="6" spans="1:7" ht="12.75">
      <c r="A6" s="104"/>
      <c r="B6" s="104"/>
      <c r="C6" s="104"/>
      <c r="D6" s="104"/>
      <c r="E6" s="104"/>
      <c r="F6" s="104"/>
      <c r="G6" s="104"/>
    </row>
    <row r="7" spans="1:7" ht="12.75">
      <c r="A7" s="104"/>
      <c r="B7" s="104"/>
      <c r="C7" s="104"/>
      <c r="D7" s="104"/>
      <c r="E7" s="104"/>
      <c r="F7" s="104"/>
      <c r="G7" s="104"/>
    </row>
    <row r="8" spans="1:8" ht="20.25">
      <c r="A8" s="231" t="s">
        <v>143</v>
      </c>
      <c r="B8" s="231"/>
      <c r="C8" s="231"/>
      <c r="D8" s="231"/>
      <c r="E8" s="231"/>
      <c r="F8" s="231"/>
      <c r="G8" s="231"/>
      <c r="H8" s="231"/>
    </row>
    <row r="9" spans="1:7" ht="18">
      <c r="A9" s="137"/>
      <c r="B9" s="137"/>
      <c r="C9" s="137"/>
      <c r="D9" s="137"/>
      <c r="E9" s="137"/>
      <c r="F9" s="137"/>
      <c r="G9" s="104"/>
    </row>
    <row r="10" spans="1:7" ht="18">
      <c r="A10" s="144" t="s">
        <v>114</v>
      </c>
      <c r="B10" s="104"/>
      <c r="C10" s="104"/>
      <c r="D10" s="104"/>
      <c r="E10" s="104"/>
      <c r="F10" s="104"/>
      <c r="G10" s="104"/>
    </row>
    <row r="11" spans="1:7" ht="18">
      <c r="A11" s="144"/>
      <c r="B11" s="104"/>
      <c r="C11" s="104"/>
      <c r="D11" s="104"/>
      <c r="E11" s="104"/>
      <c r="F11" s="104"/>
      <c r="G11" s="104"/>
    </row>
    <row r="12" spans="1:8" ht="16.5" thickBot="1">
      <c r="A12" s="22" t="s">
        <v>111</v>
      </c>
      <c r="B12" s="135" t="s">
        <v>31</v>
      </c>
      <c r="C12" s="22" t="s">
        <v>112</v>
      </c>
      <c r="D12" s="230" t="s">
        <v>113</v>
      </c>
      <c r="E12" s="230"/>
      <c r="F12" s="230"/>
      <c r="G12" s="22" t="s">
        <v>141</v>
      </c>
      <c r="H12" s="22" t="s">
        <v>62</v>
      </c>
    </row>
    <row r="13" spans="1:8" ht="15.75">
      <c r="A13" s="133">
        <v>1</v>
      </c>
      <c r="B13" s="139" t="s">
        <v>33</v>
      </c>
      <c r="C13" s="133">
        <f>H_Kreuztab!S9</f>
        <v>8</v>
      </c>
      <c r="D13" s="20">
        <f>H_Kreuztab!T9</f>
        <v>29</v>
      </c>
      <c r="E13" s="20" t="s">
        <v>6</v>
      </c>
      <c r="F13" s="19">
        <f>H_Kreuztab!V9</f>
        <v>10</v>
      </c>
      <c r="G13" s="133">
        <f>D13-F13</f>
        <v>19</v>
      </c>
      <c r="H13" s="133" t="s">
        <v>19</v>
      </c>
    </row>
    <row r="14" spans="1:8" ht="15.75">
      <c r="A14" s="133">
        <v>2</v>
      </c>
      <c r="B14" s="139" t="s">
        <v>181</v>
      </c>
      <c r="C14" s="133">
        <f>H_Kreuztab!S7</f>
        <v>5</v>
      </c>
      <c r="D14" s="20">
        <f>H_Kreuztab!T7</f>
        <v>18</v>
      </c>
      <c r="E14" s="20" t="s">
        <v>6</v>
      </c>
      <c r="F14" s="19">
        <f>H_Kreuztab!V7</f>
        <v>13</v>
      </c>
      <c r="G14" s="133">
        <f>D14-F14</f>
        <v>5</v>
      </c>
      <c r="H14" s="133" t="s">
        <v>13</v>
      </c>
    </row>
    <row r="15" spans="1:8" ht="15.75">
      <c r="A15" s="133">
        <v>3</v>
      </c>
      <c r="B15" s="139" t="s">
        <v>102</v>
      </c>
      <c r="C15" s="133">
        <f>H_Kreuztab!S8</f>
        <v>5</v>
      </c>
      <c r="D15" s="20">
        <f>H_Kreuztab!T8</f>
        <v>18</v>
      </c>
      <c r="E15" s="20" t="s">
        <v>6</v>
      </c>
      <c r="F15" s="19">
        <f>H_Kreuztab!V8</f>
        <v>15</v>
      </c>
      <c r="G15" s="133">
        <f>D15-F15</f>
        <v>3</v>
      </c>
      <c r="H15" s="133" t="s">
        <v>10</v>
      </c>
    </row>
    <row r="16" spans="1:8" ht="15.75">
      <c r="A16" s="133">
        <v>4</v>
      </c>
      <c r="B16" s="139" t="s">
        <v>40</v>
      </c>
      <c r="C16" s="133">
        <f>H_Kreuztab!S10</f>
        <v>2</v>
      </c>
      <c r="D16" s="20">
        <f>H_Kreuztab!T10</f>
        <v>10</v>
      </c>
      <c r="E16" s="20" t="s">
        <v>6</v>
      </c>
      <c r="F16" s="19">
        <f>H_Kreuztab!V10</f>
        <v>21</v>
      </c>
      <c r="G16" s="133">
        <f>D16-F16</f>
        <v>-11</v>
      </c>
      <c r="H16" s="133" t="s">
        <v>9</v>
      </c>
    </row>
    <row r="17" spans="1:8" ht="15.75">
      <c r="A17" s="133">
        <v>5</v>
      </c>
      <c r="B17" s="139" t="s">
        <v>37</v>
      </c>
      <c r="C17" s="133">
        <f>H_Kreuztab!S11</f>
        <v>0</v>
      </c>
      <c r="D17" s="20">
        <f>H_Kreuztab!T11</f>
        <v>14</v>
      </c>
      <c r="E17" s="20" t="s">
        <v>6</v>
      </c>
      <c r="F17" s="19">
        <f>H_Kreuztab!V11</f>
        <v>30</v>
      </c>
      <c r="G17" s="133">
        <f>D17-F17</f>
        <v>-16</v>
      </c>
      <c r="H17" s="133" t="s">
        <v>116</v>
      </c>
    </row>
    <row r="18" spans="1:8" ht="15.75">
      <c r="A18" s="9"/>
      <c r="B18" s="9"/>
      <c r="C18" s="9"/>
      <c r="D18" s="9"/>
      <c r="E18" s="9"/>
      <c r="F18" s="9"/>
      <c r="G18" s="152"/>
      <c r="H18" s="152"/>
    </row>
    <row r="19" spans="1:8" ht="15.75">
      <c r="A19" s="9"/>
      <c r="B19" s="9"/>
      <c r="C19" s="9"/>
      <c r="D19" s="9"/>
      <c r="E19" s="9"/>
      <c r="F19" s="9"/>
      <c r="G19" s="152"/>
      <c r="H19" s="152"/>
    </row>
    <row r="20" spans="1:8" ht="18">
      <c r="A20" s="144" t="s">
        <v>115</v>
      </c>
      <c r="B20" s="104"/>
      <c r="C20" s="104"/>
      <c r="D20" s="104"/>
      <c r="E20" s="104"/>
      <c r="F20" s="104"/>
      <c r="G20" s="2"/>
      <c r="H20" s="152"/>
    </row>
    <row r="21" spans="1:8" ht="18">
      <c r="A21" s="144"/>
      <c r="B21" s="104"/>
      <c r="C21" s="104"/>
      <c r="D21" s="104"/>
      <c r="E21" s="104"/>
      <c r="F21" s="104"/>
      <c r="G21" s="2"/>
      <c r="H21" s="152"/>
    </row>
    <row r="22" spans="1:8" ht="16.5" thickBot="1">
      <c r="A22" s="22" t="s">
        <v>111</v>
      </c>
      <c r="B22" s="135" t="s">
        <v>31</v>
      </c>
      <c r="C22" s="22" t="s">
        <v>112</v>
      </c>
      <c r="D22" s="230" t="s">
        <v>113</v>
      </c>
      <c r="E22" s="230"/>
      <c r="F22" s="230"/>
      <c r="G22" s="22" t="s">
        <v>141</v>
      </c>
      <c r="H22" s="22" t="s">
        <v>62</v>
      </c>
    </row>
    <row r="23" spans="1:8" ht="15.75">
      <c r="A23" s="133">
        <v>1</v>
      </c>
      <c r="B23" s="139" t="s">
        <v>39</v>
      </c>
      <c r="C23" s="133">
        <f>H_Kreuztab!S18</f>
        <v>8</v>
      </c>
      <c r="D23" s="20">
        <f>H_Kreuztab!T18</f>
        <v>21</v>
      </c>
      <c r="E23" s="20" t="s">
        <v>6</v>
      </c>
      <c r="F23" s="19">
        <f>H_Kreuztab!V18</f>
        <v>7</v>
      </c>
      <c r="G23" s="133">
        <f>D23-F23</f>
        <v>14</v>
      </c>
      <c r="H23" s="133" t="s">
        <v>11</v>
      </c>
    </row>
    <row r="24" spans="1:8" ht="15.75">
      <c r="A24" s="133">
        <v>2</v>
      </c>
      <c r="B24" s="139" t="s">
        <v>182</v>
      </c>
      <c r="C24" s="133">
        <f>H_Kreuztab!S16</f>
        <v>4</v>
      </c>
      <c r="D24" s="20">
        <f>H_Kreuztab!T16</f>
        <v>16</v>
      </c>
      <c r="E24" s="20" t="s">
        <v>6</v>
      </c>
      <c r="F24" s="19">
        <f>H_Kreuztab!V16</f>
        <v>7</v>
      </c>
      <c r="G24" s="133">
        <f>D24-F24</f>
        <v>9</v>
      </c>
      <c r="H24" s="133" t="s">
        <v>14</v>
      </c>
    </row>
    <row r="25" spans="1:8" ht="15.75">
      <c r="A25" s="133">
        <v>3</v>
      </c>
      <c r="B25" s="139" t="s">
        <v>38</v>
      </c>
      <c r="C25" s="133">
        <f>H_Kreuztab!S15</f>
        <v>3</v>
      </c>
      <c r="D25" s="20">
        <f>H_Kreuztab!T15</f>
        <v>15</v>
      </c>
      <c r="E25" s="20" t="s">
        <v>6</v>
      </c>
      <c r="F25" s="19">
        <f>H_Kreuztab!V15</f>
        <v>21</v>
      </c>
      <c r="G25" s="133">
        <f>D25-F25</f>
        <v>-6</v>
      </c>
      <c r="H25" s="133" t="s">
        <v>117</v>
      </c>
    </row>
    <row r="26" spans="1:8" ht="15.75">
      <c r="A26" s="133">
        <v>4</v>
      </c>
      <c r="B26" s="139" t="s">
        <v>34</v>
      </c>
      <c r="C26" s="133">
        <f>H_Kreuztab!S17</f>
        <v>3</v>
      </c>
      <c r="D26" s="20">
        <f>H_Kreuztab!T17</f>
        <v>9</v>
      </c>
      <c r="E26" s="20" t="s">
        <v>6</v>
      </c>
      <c r="F26" s="19">
        <f>H_Kreuztab!V17</f>
        <v>20</v>
      </c>
      <c r="G26" s="133">
        <f>D26-F26</f>
        <v>-11</v>
      </c>
      <c r="H26" s="133" t="s">
        <v>20</v>
      </c>
    </row>
    <row r="27" spans="1:8" ht="15.75">
      <c r="A27" s="133">
        <v>5</v>
      </c>
      <c r="B27" s="139" t="s">
        <v>99</v>
      </c>
      <c r="C27" s="133">
        <f>H_Kreuztab!S19</f>
        <v>2</v>
      </c>
      <c r="D27" s="20">
        <f>H_Kreuztab!T19</f>
        <v>14</v>
      </c>
      <c r="E27" s="20" t="s">
        <v>6</v>
      </c>
      <c r="F27" s="19">
        <f>H_Kreuztab!V19</f>
        <v>20</v>
      </c>
      <c r="G27" s="133">
        <f>D27-F27</f>
        <v>-6</v>
      </c>
      <c r="H27" s="133" t="s">
        <v>12</v>
      </c>
    </row>
    <row r="28" spans="1:8" ht="15.75">
      <c r="A28" s="9"/>
      <c r="B28" s="9"/>
      <c r="C28" s="9"/>
      <c r="D28" s="9"/>
      <c r="E28" s="9"/>
      <c r="F28" s="9"/>
      <c r="G28" s="9"/>
      <c r="H28" s="9"/>
    </row>
    <row r="29" spans="1:8" ht="15.75">
      <c r="A29" s="9"/>
      <c r="B29" s="9"/>
      <c r="C29" s="9"/>
      <c r="D29" s="9"/>
      <c r="E29" s="9"/>
      <c r="F29" s="9"/>
      <c r="G29" s="9"/>
      <c r="H29" s="9"/>
    </row>
    <row r="30" spans="1:8" ht="22.5">
      <c r="A30" s="221" t="s">
        <v>179</v>
      </c>
      <c r="B30" s="221"/>
      <c r="C30" s="221"/>
      <c r="D30" s="221"/>
      <c r="E30" s="221"/>
      <c r="F30" s="221"/>
      <c r="G30" s="221"/>
      <c r="H30" s="221"/>
    </row>
    <row r="31" spans="1:8" ht="15.75">
      <c r="A31" s="9"/>
      <c r="B31" s="9"/>
      <c r="C31" s="9"/>
      <c r="D31" s="9"/>
      <c r="E31" s="9"/>
      <c r="F31" s="9"/>
      <c r="G31" s="9"/>
      <c r="H31" s="9"/>
    </row>
    <row r="32" spans="1:8" ht="16.5" thickBot="1">
      <c r="A32" s="9"/>
      <c r="B32" s="22" t="s">
        <v>111</v>
      </c>
      <c r="C32" s="135" t="s">
        <v>31</v>
      </c>
      <c r="D32" s="135"/>
      <c r="E32" s="135"/>
      <c r="F32" s="135"/>
      <c r="G32" s="135"/>
      <c r="H32" s="9"/>
    </row>
    <row r="33" spans="1:8" ht="15.75">
      <c r="A33" s="9"/>
      <c r="B33" s="133" t="s">
        <v>140</v>
      </c>
      <c r="C33" s="20" t="s">
        <v>33</v>
      </c>
      <c r="D33" s="9"/>
      <c r="E33" s="9"/>
      <c r="F33" s="9"/>
      <c r="G33" s="9"/>
      <c r="H33" s="9"/>
    </row>
    <row r="34" spans="1:8" ht="15.75">
      <c r="A34" s="9"/>
      <c r="B34" s="133">
        <v>2</v>
      </c>
      <c r="C34" s="20" t="s">
        <v>39</v>
      </c>
      <c r="D34" s="9"/>
      <c r="E34" s="9"/>
      <c r="F34" s="9"/>
      <c r="G34" s="9"/>
      <c r="H34" s="9"/>
    </row>
    <row r="35" spans="1:8" ht="15.75">
      <c r="A35" s="9"/>
      <c r="B35" s="133">
        <v>3</v>
      </c>
      <c r="C35" s="20" t="s">
        <v>233</v>
      </c>
      <c r="D35" s="9"/>
      <c r="E35" s="9"/>
      <c r="F35" s="9"/>
      <c r="G35" s="9"/>
      <c r="H35" s="9"/>
    </row>
    <row r="36" spans="1:8" ht="15.75">
      <c r="A36" s="9"/>
      <c r="B36" s="155">
        <v>4</v>
      </c>
      <c r="C36" s="9" t="s">
        <v>38</v>
      </c>
      <c r="D36" s="9"/>
      <c r="E36" s="9"/>
      <c r="F36" s="9"/>
      <c r="G36" s="9"/>
      <c r="H36" s="9"/>
    </row>
    <row r="37" spans="2:3" ht="15.75">
      <c r="B37" s="155">
        <v>5</v>
      </c>
      <c r="C37" s="9" t="s">
        <v>102</v>
      </c>
    </row>
    <row r="38" spans="2:3" ht="15.75">
      <c r="B38" s="155">
        <v>6</v>
      </c>
      <c r="C38" s="9" t="s">
        <v>181</v>
      </c>
    </row>
    <row r="39" spans="2:3" ht="15.75">
      <c r="B39" s="155">
        <v>7</v>
      </c>
      <c r="C39" s="9" t="s">
        <v>34</v>
      </c>
    </row>
    <row r="40" spans="2:3" ht="15.75">
      <c r="B40" s="155">
        <v>8</v>
      </c>
      <c r="C40" s="9" t="s">
        <v>40</v>
      </c>
    </row>
    <row r="41" spans="2:3" ht="15.75">
      <c r="B41" s="155">
        <v>9</v>
      </c>
      <c r="C41" s="9" t="s">
        <v>99</v>
      </c>
    </row>
    <row r="42" spans="2:3" ht="15.75">
      <c r="B42" s="155">
        <v>10</v>
      </c>
      <c r="C42" s="9" t="s">
        <v>37</v>
      </c>
    </row>
  </sheetData>
  <mergeCells count="7">
    <mergeCell ref="A30:H30"/>
    <mergeCell ref="D22:F22"/>
    <mergeCell ref="D12:F12"/>
    <mergeCell ref="A1:H1"/>
    <mergeCell ref="A2:H2"/>
    <mergeCell ref="A4:H4"/>
    <mergeCell ref="A8:H8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E38"/>
  <sheetViews>
    <sheetView workbookViewId="0" topLeftCell="A1">
      <selection activeCell="A2" sqref="A2"/>
    </sheetView>
  </sheetViews>
  <sheetFormatPr defaultColWidth="11.421875" defaultRowHeight="12.75"/>
  <cols>
    <col min="1" max="1" width="14.00390625" style="11" bestFit="1" customWidth="1"/>
    <col min="2" max="2" width="8.421875" style="14" bestFit="1" customWidth="1"/>
    <col min="3" max="3" width="16.7109375" style="13" customWidth="1"/>
    <col min="4" max="4" width="21.7109375" style="13" bestFit="1" customWidth="1"/>
    <col min="5" max="5" width="6.28125" style="15" bestFit="1" customWidth="1"/>
  </cols>
  <sheetData>
    <row r="1" spans="1:5" ht="22.5">
      <c r="A1" s="232" t="s">
        <v>238</v>
      </c>
      <c r="B1" s="232"/>
      <c r="C1" s="232"/>
      <c r="D1" s="232"/>
      <c r="E1" s="232"/>
    </row>
    <row r="3" spans="1:5" s="16" customFormat="1" ht="32.25" customHeight="1" thickBot="1">
      <c r="A3" s="21" t="s">
        <v>31</v>
      </c>
      <c r="B3" s="21" t="s">
        <v>62</v>
      </c>
      <c r="C3" s="22" t="s">
        <v>64</v>
      </c>
      <c r="D3" s="21" t="s">
        <v>32</v>
      </c>
      <c r="E3" s="22" t="s">
        <v>45</v>
      </c>
    </row>
    <row r="4" spans="1:5" s="18" customFormat="1" ht="31.5" customHeight="1">
      <c r="A4" s="20" t="s">
        <v>65</v>
      </c>
      <c r="B4" s="19" t="s">
        <v>15</v>
      </c>
      <c r="C4" s="16">
        <v>4</v>
      </c>
      <c r="D4" s="17" t="s">
        <v>66</v>
      </c>
      <c r="E4" s="16">
        <v>18</v>
      </c>
    </row>
    <row r="5" spans="1:5" s="18" customFormat="1" ht="15.75">
      <c r="A5" s="20" t="s">
        <v>183</v>
      </c>
      <c r="B5" s="19" t="s">
        <v>16</v>
      </c>
      <c r="C5" s="16">
        <v>3</v>
      </c>
      <c r="D5" s="17" t="s">
        <v>186</v>
      </c>
      <c r="E5" s="16">
        <v>17</v>
      </c>
    </row>
    <row r="6" spans="1:5" s="18" customFormat="1" ht="15.75">
      <c r="A6" s="20" t="s">
        <v>83</v>
      </c>
      <c r="B6" s="19" t="s">
        <v>17</v>
      </c>
      <c r="C6" s="16">
        <v>2</v>
      </c>
      <c r="D6" s="17" t="s">
        <v>69</v>
      </c>
      <c r="E6" s="16">
        <v>11</v>
      </c>
    </row>
    <row r="7" spans="1:5" s="18" customFormat="1" ht="15.75">
      <c r="A7" s="20" t="s">
        <v>183</v>
      </c>
      <c r="B7" s="19" t="s">
        <v>16</v>
      </c>
      <c r="C7" s="16">
        <v>8</v>
      </c>
      <c r="D7" s="17" t="s">
        <v>184</v>
      </c>
      <c r="E7" s="16">
        <v>9</v>
      </c>
    </row>
    <row r="8" spans="1:5" s="18" customFormat="1" ht="15.75">
      <c r="A8" s="20" t="s">
        <v>65</v>
      </c>
      <c r="B8" s="19" t="s">
        <v>15</v>
      </c>
      <c r="C8" s="16">
        <v>2</v>
      </c>
      <c r="D8" s="17" t="s">
        <v>68</v>
      </c>
      <c r="E8" s="16">
        <v>8</v>
      </c>
    </row>
    <row r="9" spans="1:5" s="18" customFormat="1" ht="15.75">
      <c r="A9" s="20" t="s">
        <v>83</v>
      </c>
      <c r="B9" s="19" t="s">
        <v>17</v>
      </c>
      <c r="C9" s="16">
        <v>1</v>
      </c>
      <c r="D9" s="17" t="s">
        <v>70</v>
      </c>
      <c r="E9" s="16">
        <v>6</v>
      </c>
    </row>
    <row r="10" spans="1:5" s="18" customFormat="1" ht="15.75">
      <c r="A10" s="20" t="s">
        <v>37</v>
      </c>
      <c r="B10" s="19" t="s">
        <v>72</v>
      </c>
      <c r="C10" s="16">
        <v>3</v>
      </c>
      <c r="D10" s="17" t="s">
        <v>149</v>
      </c>
      <c r="E10" s="16">
        <v>6</v>
      </c>
    </row>
    <row r="11" spans="1:5" s="18" customFormat="1" ht="15.75">
      <c r="A11" s="20" t="s">
        <v>83</v>
      </c>
      <c r="B11" s="19" t="s">
        <v>17</v>
      </c>
      <c r="C11" s="16">
        <v>9</v>
      </c>
      <c r="D11" s="17" t="s">
        <v>71</v>
      </c>
      <c r="E11" s="16">
        <v>5</v>
      </c>
    </row>
    <row r="12" spans="1:5" s="18" customFormat="1" ht="15.75">
      <c r="A12" s="20" t="s">
        <v>37</v>
      </c>
      <c r="B12" s="19" t="s">
        <v>72</v>
      </c>
      <c r="C12" s="16">
        <v>1</v>
      </c>
      <c r="D12" s="17" t="s">
        <v>147</v>
      </c>
      <c r="E12" s="16">
        <v>3</v>
      </c>
    </row>
    <row r="13" spans="1:5" s="18" customFormat="1" ht="15.75">
      <c r="A13" s="20" t="s">
        <v>37</v>
      </c>
      <c r="B13" s="19" t="s">
        <v>72</v>
      </c>
      <c r="C13" s="16">
        <v>2</v>
      </c>
      <c r="D13" s="17" t="s">
        <v>148</v>
      </c>
      <c r="E13" s="16">
        <v>3</v>
      </c>
    </row>
    <row r="14" spans="1:5" s="18" customFormat="1" ht="15.75">
      <c r="A14" s="20" t="s">
        <v>183</v>
      </c>
      <c r="B14" s="19" t="s">
        <v>16</v>
      </c>
      <c r="C14" s="16">
        <v>9</v>
      </c>
      <c r="D14" s="17" t="s">
        <v>187</v>
      </c>
      <c r="E14" s="16">
        <v>3</v>
      </c>
    </row>
    <row r="15" spans="1:5" s="18" customFormat="1" ht="15.75">
      <c r="A15" s="20" t="s">
        <v>65</v>
      </c>
      <c r="B15" s="19" t="s">
        <v>15</v>
      </c>
      <c r="C15" s="16">
        <v>6</v>
      </c>
      <c r="D15" s="17" t="s">
        <v>67</v>
      </c>
      <c r="E15" s="16">
        <v>2</v>
      </c>
    </row>
    <row r="16" spans="1:5" s="18" customFormat="1" ht="15.75">
      <c r="A16" s="20" t="s">
        <v>144</v>
      </c>
      <c r="B16" s="19" t="s">
        <v>145</v>
      </c>
      <c r="C16" s="16">
        <v>5</v>
      </c>
      <c r="D16" s="17" t="s">
        <v>150</v>
      </c>
      <c r="E16" s="16">
        <v>1</v>
      </c>
    </row>
    <row r="17" spans="1:5" s="18" customFormat="1" ht="15.75">
      <c r="A17" s="20" t="s">
        <v>183</v>
      </c>
      <c r="B17" s="19" t="s">
        <v>16</v>
      </c>
      <c r="C17" s="16">
        <v>2</v>
      </c>
      <c r="D17" s="17" t="s">
        <v>185</v>
      </c>
      <c r="E17" s="16">
        <v>1</v>
      </c>
    </row>
    <row r="18" spans="1:5" s="18" customFormat="1" ht="15.75">
      <c r="A18" s="20" t="s">
        <v>37</v>
      </c>
      <c r="B18" s="19" t="s">
        <v>72</v>
      </c>
      <c r="C18" s="16">
        <v>4</v>
      </c>
      <c r="D18" s="17" t="s">
        <v>146</v>
      </c>
      <c r="E18" s="16"/>
    </row>
    <row r="19" spans="1:5" s="18" customFormat="1" ht="15.75">
      <c r="A19" s="20"/>
      <c r="B19" s="19"/>
      <c r="C19" s="16"/>
      <c r="D19" s="17"/>
      <c r="E19" s="16"/>
    </row>
    <row r="20" spans="1:5" s="18" customFormat="1" ht="15.75">
      <c r="A20" s="20"/>
      <c r="B20" s="19"/>
      <c r="C20" s="16"/>
      <c r="D20" s="17"/>
      <c r="E20" s="16"/>
    </row>
    <row r="21" spans="1:5" s="18" customFormat="1" ht="15.75">
      <c r="A21" s="20"/>
      <c r="B21" s="19"/>
      <c r="C21" s="16"/>
      <c r="D21" s="17"/>
      <c r="E21" s="16"/>
    </row>
    <row r="22" spans="1:5" s="18" customFormat="1" ht="15.75">
      <c r="A22" s="20"/>
      <c r="B22" s="19"/>
      <c r="C22" s="16"/>
      <c r="D22" s="17"/>
      <c r="E22" s="16"/>
    </row>
    <row r="23" spans="1:5" s="18" customFormat="1" ht="15.75">
      <c r="A23" s="20"/>
      <c r="B23" s="19"/>
      <c r="C23" s="16"/>
      <c r="D23" s="17"/>
      <c r="E23" s="16"/>
    </row>
    <row r="24" spans="1:5" s="18" customFormat="1" ht="15.75">
      <c r="A24" s="20"/>
      <c r="B24" s="19"/>
      <c r="C24" s="16"/>
      <c r="D24" s="17"/>
      <c r="E24" s="16"/>
    </row>
    <row r="25" spans="1:5" s="18" customFormat="1" ht="15.75">
      <c r="A25" s="20"/>
      <c r="B25" s="19"/>
      <c r="C25" s="16"/>
      <c r="D25" s="17"/>
      <c r="E25" s="16"/>
    </row>
    <row r="26" spans="1:5" s="18" customFormat="1" ht="15.75">
      <c r="A26" s="20"/>
      <c r="B26" s="19"/>
      <c r="C26" s="16"/>
      <c r="D26" s="17"/>
      <c r="E26" s="16"/>
    </row>
    <row r="27" spans="1:5" s="18" customFormat="1" ht="15.75">
      <c r="A27" s="20"/>
      <c r="B27" s="19"/>
      <c r="C27" s="16"/>
      <c r="D27" s="17"/>
      <c r="E27" s="16"/>
    </row>
    <row r="28" spans="1:5" s="18" customFormat="1" ht="15.75">
      <c r="A28" s="20"/>
      <c r="B28" s="19"/>
      <c r="C28" s="16"/>
      <c r="D28" s="17"/>
      <c r="E28" s="16"/>
    </row>
    <row r="29" spans="1:5" s="18" customFormat="1" ht="15.75">
      <c r="A29" s="20"/>
      <c r="B29" s="19"/>
      <c r="C29" s="16"/>
      <c r="D29" s="17"/>
      <c r="E29" s="16"/>
    </row>
    <row r="30" spans="1:5" s="18" customFormat="1" ht="15.75">
      <c r="A30" s="20"/>
      <c r="B30" s="19"/>
      <c r="C30" s="16"/>
      <c r="D30" s="17"/>
      <c r="E30" s="16"/>
    </row>
    <row r="31" spans="1:5" s="18" customFormat="1" ht="15.75">
      <c r="A31" s="20"/>
      <c r="B31" s="19"/>
      <c r="C31" s="16"/>
      <c r="D31" s="17"/>
      <c r="E31" s="16"/>
    </row>
    <row r="32" spans="1:5" s="18" customFormat="1" ht="15.75">
      <c r="A32" s="20"/>
      <c r="B32" s="19"/>
      <c r="C32" s="16"/>
      <c r="D32" s="17"/>
      <c r="E32" s="16"/>
    </row>
    <row r="33" spans="1:5" s="18" customFormat="1" ht="15.75">
      <c r="A33" s="20"/>
      <c r="B33" s="19"/>
      <c r="C33" s="16"/>
      <c r="D33" s="17"/>
      <c r="E33" s="16"/>
    </row>
    <row r="34" spans="1:5" s="18" customFormat="1" ht="15.75">
      <c r="A34" s="20"/>
      <c r="B34" s="19"/>
      <c r="C34" s="16"/>
      <c r="D34" s="17"/>
      <c r="E34" s="16"/>
    </row>
    <row r="35" spans="1:5" s="18" customFormat="1" ht="15.75">
      <c r="A35" s="20"/>
      <c r="B35" s="19"/>
      <c r="C35" s="16"/>
      <c r="D35" s="17"/>
      <c r="E35" s="16"/>
    </row>
    <row r="36" spans="1:5" s="18" customFormat="1" ht="15.75">
      <c r="A36" s="20"/>
      <c r="B36" s="19"/>
      <c r="C36" s="16"/>
      <c r="D36" s="17"/>
      <c r="E36" s="16"/>
    </row>
    <row r="37" spans="1:5" s="18" customFormat="1" ht="15.75">
      <c r="A37" s="20"/>
      <c r="B37" s="19"/>
      <c r="C37" s="16"/>
      <c r="D37" s="17"/>
      <c r="E37" s="16"/>
    </row>
    <row r="38" spans="1:5" s="18" customFormat="1" ht="15.75">
      <c r="A38" s="20"/>
      <c r="B38" s="19"/>
      <c r="C38" s="16"/>
      <c r="D38" s="17"/>
      <c r="E38" s="16"/>
    </row>
  </sheetData>
  <mergeCells count="1">
    <mergeCell ref="A1:E1"/>
  </mergeCells>
  <printOptions/>
  <pageMargins left="0.5905511811023623" right="0.5905511811023623" top="1.535433070866142" bottom="0.5905511811023623" header="0.5118110236220472" footer="0.5118110236220472"/>
  <pageSetup horizontalDpi="600" verticalDpi="600" orientation="portrait" paperSize="9" r:id="rId1"/>
  <headerFooter alignWithMargins="0">
    <oddHeader>&amp;C&amp;"Times New Roman,Fett"&amp;16TORBALL ÖSTM 2004 GRAZ&amp;14
TORSCHÜTZENLISTE  DAMEN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E40"/>
  <sheetViews>
    <sheetView workbookViewId="0" topLeftCell="A1">
      <selection activeCell="E29" sqref="E29"/>
    </sheetView>
  </sheetViews>
  <sheetFormatPr defaultColWidth="11.421875" defaultRowHeight="12.75"/>
  <cols>
    <col min="1" max="1" width="15.00390625" style="11" customWidth="1"/>
    <col min="2" max="2" width="8.421875" style="14" bestFit="1" customWidth="1"/>
    <col min="3" max="3" width="14.7109375" style="13" customWidth="1"/>
    <col min="4" max="4" width="26.7109375" style="13" bestFit="1" customWidth="1"/>
    <col min="5" max="5" width="6.28125" style="15" bestFit="1" customWidth="1"/>
  </cols>
  <sheetData>
    <row r="1" spans="1:5" ht="22.5">
      <c r="A1" s="232" t="s">
        <v>237</v>
      </c>
      <c r="B1" s="232"/>
      <c r="C1" s="232"/>
      <c r="D1" s="232"/>
      <c r="E1" s="232"/>
    </row>
    <row r="2" spans="1:5" s="16" customFormat="1" ht="32.25" customHeight="1" thickBot="1">
      <c r="A2" s="21" t="s">
        <v>31</v>
      </c>
      <c r="B2" s="21" t="s">
        <v>62</v>
      </c>
      <c r="C2" s="22" t="s">
        <v>64</v>
      </c>
      <c r="D2" s="21" t="s">
        <v>32</v>
      </c>
      <c r="E2" s="22" t="s">
        <v>45</v>
      </c>
    </row>
    <row r="3" spans="1:5" s="18" customFormat="1" ht="31.5" customHeight="1">
      <c r="A3" s="20" t="s">
        <v>33</v>
      </c>
      <c r="B3" s="19" t="s">
        <v>19</v>
      </c>
      <c r="C3" s="16">
        <v>5</v>
      </c>
      <c r="D3" s="17" t="s">
        <v>42</v>
      </c>
      <c r="E3" s="16">
        <v>13</v>
      </c>
    </row>
    <row r="4" spans="1:5" s="18" customFormat="1" ht="15.75">
      <c r="A4" s="20" t="s">
        <v>33</v>
      </c>
      <c r="B4" s="19" t="s">
        <v>19</v>
      </c>
      <c r="C4" s="16">
        <v>4</v>
      </c>
      <c r="D4" s="17" t="s">
        <v>41</v>
      </c>
      <c r="E4" s="16">
        <v>11</v>
      </c>
    </row>
    <row r="5" spans="1:5" s="18" customFormat="1" ht="15.75">
      <c r="A5" s="19" t="s">
        <v>35</v>
      </c>
      <c r="B5" s="9" t="s">
        <v>14</v>
      </c>
      <c r="C5" s="16">
        <v>3</v>
      </c>
      <c r="D5" s="17" t="s">
        <v>50</v>
      </c>
      <c r="E5" s="16">
        <v>10</v>
      </c>
    </row>
    <row r="6" spans="1:5" s="18" customFormat="1" ht="15.75">
      <c r="A6" s="19" t="s">
        <v>36</v>
      </c>
      <c r="B6" s="9" t="s">
        <v>13</v>
      </c>
      <c r="C6" s="16">
        <v>7</v>
      </c>
      <c r="D6" s="17" t="s">
        <v>151</v>
      </c>
      <c r="E6" s="16">
        <v>10</v>
      </c>
    </row>
    <row r="7" spans="1:5" s="18" customFormat="1" ht="15.75">
      <c r="A7" s="20" t="s">
        <v>63</v>
      </c>
      <c r="B7" s="19" t="s">
        <v>10</v>
      </c>
      <c r="C7" s="16">
        <v>2</v>
      </c>
      <c r="D7" s="17" t="s">
        <v>59</v>
      </c>
      <c r="E7" s="16">
        <v>10</v>
      </c>
    </row>
    <row r="8" spans="1:5" s="18" customFormat="1" ht="15.75">
      <c r="A8" s="20" t="s">
        <v>39</v>
      </c>
      <c r="B8" s="19" t="s">
        <v>11</v>
      </c>
      <c r="C8" s="16">
        <v>5</v>
      </c>
      <c r="D8" s="17" t="s">
        <v>54</v>
      </c>
      <c r="E8" s="16">
        <v>9</v>
      </c>
    </row>
    <row r="9" spans="1:5" s="18" customFormat="1" ht="15.75">
      <c r="A9" s="20" t="s">
        <v>39</v>
      </c>
      <c r="B9" s="19" t="s">
        <v>11</v>
      </c>
      <c r="C9" s="16">
        <v>2</v>
      </c>
      <c r="D9" s="17" t="s">
        <v>55</v>
      </c>
      <c r="E9" s="16">
        <v>9</v>
      </c>
    </row>
    <row r="10" spans="1:5" s="18" customFormat="1" ht="15.75">
      <c r="A10" s="20" t="s">
        <v>83</v>
      </c>
      <c r="B10" s="19" t="s">
        <v>12</v>
      </c>
      <c r="C10" s="16">
        <v>3</v>
      </c>
      <c r="D10" s="17" t="s">
        <v>53</v>
      </c>
      <c r="E10" s="16">
        <v>8</v>
      </c>
    </row>
    <row r="11" spans="1:5" s="18" customFormat="1" ht="15.75">
      <c r="A11" s="20" t="s">
        <v>38</v>
      </c>
      <c r="B11" s="19" t="s">
        <v>117</v>
      </c>
      <c r="C11" s="16">
        <v>3</v>
      </c>
      <c r="D11" s="17" t="s">
        <v>160</v>
      </c>
      <c r="E11" s="16">
        <v>7</v>
      </c>
    </row>
    <row r="12" spans="1:5" s="18" customFormat="1" ht="15.75">
      <c r="A12" s="20" t="s">
        <v>34</v>
      </c>
      <c r="B12" s="19" t="s">
        <v>20</v>
      </c>
      <c r="C12" s="16">
        <v>3</v>
      </c>
      <c r="D12" s="17" t="s">
        <v>46</v>
      </c>
      <c r="E12" s="16">
        <v>6</v>
      </c>
    </row>
    <row r="13" spans="1:5" s="18" customFormat="1" ht="15.75">
      <c r="A13" s="19" t="s">
        <v>35</v>
      </c>
      <c r="B13" s="9" t="s">
        <v>14</v>
      </c>
      <c r="C13" s="16">
        <v>8</v>
      </c>
      <c r="D13" s="17" t="s">
        <v>51</v>
      </c>
      <c r="E13" s="16">
        <v>6</v>
      </c>
    </row>
    <row r="14" spans="1:5" s="18" customFormat="1" ht="15.75">
      <c r="A14" s="20" t="s">
        <v>37</v>
      </c>
      <c r="B14" s="19" t="s">
        <v>116</v>
      </c>
      <c r="C14" s="16">
        <v>2</v>
      </c>
      <c r="D14" s="17" t="s">
        <v>158</v>
      </c>
      <c r="E14" s="16">
        <v>6</v>
      </c>
    </row>
    <row r="15" spans="1:5" s="18" customFormat="1" ht="15.75">
      <c r="A15" s="20" t="s">
        <v>40</v>
      </c>
      <c r="B15" s="19" t="s">
        <v>9</v>
      </c>
      <c r="C15" s="16">
        <v>1</v>
      </c>
      <c r="D15" s="17" t="s">
        <v>56</v>
      </c>
      <c r="E15" s="16">
        <v>6</v>
      </c>
    </row>
    <row r="16" spans="1:5" s="18" customFormat="1" ht="15.75">
      <c r="A16" s="20" t="s">
        <v>63</v>
      </c>
      <c r="B16" s="19" t="s">
        <v>10</v>
      </c>
      <c r="C16" s="16">
        <v>5</v>
      </c>
      <c r="D16" s="17" t="s">
        <v>58</v>
      </c>
      <c r="E16" s="16">
        <v>5</v>
      </c>
    </row>
    <row r="17" spans="1:5" s="18" customFormat="1" ht="15.75">
      <c r="A17" s="19" t="s">
        <v>36</v>
      </c>
      <c r="B17" s="9" t="s">
        <v>13</v>
      </c>
      <c r="C17" s="16">
        <v>6</v>
      </c>
      <c r="D17" s="17" t="s">
        <v>52</v>
      </c>
      <c r="E17" s="16">
        <v>4</v>
      </c>
    </row>
    <row r="18" spans="1:5" s="18" customFormat="1" ht="15.75">
      <c r="A18" s="19" t="s">
        <v>36</v>
      </c>
      <c r="B18" s="9" t="s">
        <v>13</v>
      </c>
      <c r="C18" s="16">
        <v>5</v>
      </c>
      <c r="D18" s="17" t="s">
        <v>95</v>
      </c>
      <c r="E18" s="16">
        <v>4</v>
      </c>
    </row>
    <row r="19" spans="1:5" s="18" customFormat="1" ht="15.75">
      <c r="A19" s="20" t="s">
        <v>37</v>
      </c>
      <c r="B19" s="19" t="s">
        <v>116</v>
      </c>
      <c r="C19" s="16">
        <v>8</v>
      </c>
      <c r="D19" s="17" t="s">
        <v>156</v>
      </c>
      <c r="E19" s="16">
        <v>4</v>
      </c>
    </row>
    <row r="20" spans="1:5" s="18" customFormat="1" ht="15.75">
      <c r="A20" s="20" t="s">
        <v>37</v>
      </c>
      <c r="B20" s="19" t="s">
        <v>116</v>
      </c>
      <c r="C20" s="16">
        <v>1</v>
      </c>
      <c r="D20" s="17" t="s">
        <v>157</v>
      </c>
      <c r="E20" s="16">
        <v>4</v>
      </c>
    </row>
    <row r="21" spans="1:5" s="18" customFormat="1" ht="15.75">
      <c r="A21" s="20" t="s">
        <v>33</v>
      </c>
      <c r="B21" s="19" t="s">
        <v>19</v>
      </c>
      <c r="C21" s="16">
        <v>6</v>
      </c>
      <c r="D21" s="17" t="s">
        <v>43</v>
      </c>
      <c r="E21" s="16">
        <v>3</v>
      </c>
    </row>
    <row r="22" spans="1:5" s="18" customFormat="1" ht="15.75">
      <c r="A22" s="20" t="s">
        <v>34</v>
      </c>
      <c r="B22" s="19" t="s">
        <v>20</v>
      </c>
      <c r="C22" s="16">
        <v>2</v>
      </c>
      <c r="D22" s="17" t="s">
        <v>47</v>
      </c>
      <c r="E22" s="16">
        <v>3</v>
      </c>
    </row>
    <row r="23" spans="1:5" s="18" customFormat="1" ht="15.75">
      <c r="A23" s="20" t="s">
        <v>83</v>
      </c>
      <c r="B23" s="19" t="s">
        <v>12</v>
      </c>
      <c r="C23" s="16">
        <v>1</v>
      </c>
      <c r="D23" s="18" t="s">
        <v>84</v>
      </c>
      <c r="E23" s="16">
        <v>3</v>
      </c>
    </row>
    <row r="24" spans="1:5" s="18" customFormat="1" ht="15.75">
      <c r="A24" s="20" t="s">
        <v>63</v>
      </c>
      <c r="B24" s="19" t="s">
        <v>10</v>
      </c>
      <c r="C24" s="16">
        <v>3</v>
      </c>
      <c r="D24" s="17" t="s">
        <v>60</v>
      </c>
      <c r="E24" s="16">
        <v>3</v>
      </c>
    </row>
    <row r="25" spans="1:5" s="18" customFormat="1" ht="15.75">
      <c r="A25" s="20" t="s">
        <v>83</v>
      </c>
      <c r="B25" s="19" t="s">
        <v>12</v>
      </c>
      <c r="C25" s="16">
        <v>4</v>
      </c>
      <c r="D25" s="17" t="s">
        <v>89</v>
      </c>
      <c r="E25" s="16">
        <v>2</v>
      </c>
    </row>
    <row r="26" spans="1:5" s="18" customFormat="1" ht="15.75">
      <c r="A26" s="20" t="s">
        <v>39</v>
      </c>
      <c r="B26" s="19" t="s">
        <v>11</v>
      </c>
      <c r="C26" s="16">
        <v>1</v>
      </c>
      <c r="D26" s="17" t="s">
        <v>154</v>
      </c>
      <c r="E26" s="16">
        <v>2</v>
      </c>
    </row>
    <row r="27" spans="1:5" s="18" customFormat="1" ht="15.75">
      <c r="A27" s="20" t="s">
        <v>33</v>
      </c>
      <c r="B27" s="19" t="s">
        <v>19</v>
      </c>
      <c r="C27" s="16">
        <v>2</v>
      </c>
      <c r="D27" s="17" t="s">
        <v>44</v>
      </c>
      <c r="E27" s="16">
        <v>1</v>
      </c>
    </row>
    <row r="28" spans="1:5" s="18" customFormat="1" ht="15.75">
      <c r="A28" s="20" t="s">
        <v>83</v>
      </c>
      <c r="B28" s="19" t="s">
        <v>12</v>
      </c>
      <c r="C28" s="16">
        <v>6</v>
      </c>
      <c r="D28" s="17" t="s">
        <v>87</v>
      </c>
      <c r="E28" s="16">
        <v>1</v>
      </c>
    </row>
    <row r="29" spans="1:5" s="18" customFormat="1" ht="15.75">
      <c r="A29" s="20" t="s">
        <v>152</v>
      </c>
      <c r="B29" s="19" t="s">
        <v>153</v>
      </c>
      <c r="C29" s="16">
        <v>3</v>
      </c>
      <c r="D29" s="17" t="s">
        <v>155</v>
      </c>
      <c r="E29" s="16">
        <v>1</v>
      </c>
    </row>
    <row r="30" spans="1:5" s="18" customFormat="1" ht="15.75">
      <c r="A30" s="20" t="s">
        <v>40</v>
      </c>
      <c r="B30" s="19" t="s">
        <v>9</v>
      </c>
      <c r="C30" s="16">
        <v>3</v>
      </c>
      <c r="D30" s="17" t="s">
        <v>57</v>
      </c>
      <c r="E30" s="16">
        <v>1</v>
      </c>
    </row>
    <row r="31" spans="1:5" s="18" customFormat="1" ht="15.75">
      <c r="A31" s="20" t="s">
        <v>40</v>
      </c>
      <c r="B31" s="19" t="s">
        <v>9</v>
      </c>
      <c r="C31" s="16">
        <v>2</v>
      </c>
      <c r="D31" s="17" t="s">
        <v>165</v>
      </c>
      <c r="E31" s="16">
        <v>1</v>
      </c>
    </row>
    <row r="32" spans="1:5" s="18" customFormat="1" ht="15.75">
      <c r="A32" s="20" t="s">
        <v>40</v>
      </c>
      <c r="B32" s="19" t="s">
        <v>9</v>
      </c>
      <c r="C32" s="16">
        <v>4</v>
      </c>
      <c r="D32" s="17" t="s">
        <v>168</v>
      </c>
      <c r="E32" s="16">
        <v>1</v>
      </c>
    </row>
    <row r="33" spans="1:5" s="18" customFormat="1" ht="15.75">
      <c r="A33" s="20" t="s">
        <v>34</v>
      </c>
      <c r="B33" s="19" t="s">
        <v>20</v>
      </c>
      <c r="C33" s="16">
        <v>4</v>
      </c>
      <c r="D33" s="17" t="s">
        <v>48</v>
      </c>
      <c r="E33" s="16"/>
    </row>
    <row r="34" spans="1:5" s="18" customFormat="1" ht="15.75">
      <c r="A34" s="20" t="s">
        <v>34</v>
      </c>
      <c r="B34" s="19" t="s">
        <v>20</v>
      </c>
      <c r="C34" s="16">
        <v>5</v>
      </c>
      <c r="D34" s="17" t="s">
        <v>124</v>
      </c>
      <c r="E34" s="16"/>
    </row>
    <row r="35" spans="1:5" s="18" customFormat="1" ht="15.75">
      <c r="A35" s="19" t="s">
        <v>35</v>
      </c>
      <c r="B35" s="9" t="s">
        <v>14</v>
      </c>
      <c r="C35" s="16">
        <v>2</v>
      </c>
      <c r="D35" s="17" t="s">
        <v>49</v>
      </c>
      <c r="E35" s="16"/>
    </row>
    <row r="36" spans="1:5" s="18" customFormat="1" ht="15.75">
      <c r="A36" s="20" t="s">
        <v>37</v>
      </c>
      <c r="B36" s="19" t="s">
        <v>116</v>
      </c>
      <c r="C36" s="16">
        <v>3</v>
      </c>
      <c r="D36" s="17" t="s">
        <v>159</v>
      </c>
      <c r="E36" s="16"/>
    </row>
    <row r="37" spans="1:5" s="18" customFormat="1" ht="15.75">
      <c r="A37" s="20" t="s">
        <v>38</v>
      </c>
      <c r="B37" s="19" t="s">
        <v>117</v>
      </c>
      <c r="C37" s="16">
        <v>2</v>
      </c>
      <c r="D37" s="17" t="s">
        <v>161</v>
      </c>
      <c r="E37" s="16"/>
    </row>
    <row r="38" spans="1:5" s="18" customFormat="1" ht="15.75">
      <c r="A38" s="20" t="s">
        <v>38</v>
      </c>
      <c r="B38" s="19" t="s">
        <v>117</v>
      </c>
      <c r="C38" s="16">
        <v>1</v>
      </c>
      <c r="D38" s="17" t="s">
        <v>163</v>
      </c>
      <c r="E38" s="16"/>
    </row>
    <row r="39" spans="1:5" s="18" customFormat="1" ht="15.75">
      <c r="A39" s="20" t="s">
        <v>38</v>
      </c>
      <c r="B39" s="19" t="s">
        <v>117</v>
      </c>
      <c r="C39" s="16">
        <v>5</v>
      </c>
      <c r="D39" s="17" t="s">
        <v>162</v>
      </c>
      <c r="E39" s="16"/>
    </row>
    <row r="40" spans="1:5" s="18" customFormat="1" ht="15.75">
      <c r="A40" s="20" t="s">
        <v>63</v>
      </c>
      <c r="B40" s="19" t="s">
        <v>10</v>
      </c>
      <c r="C40" s="16">
        <v>6</v>
      </c>
      <c r="D40" s="17" t="s">
        <v>61</v>
      </c>
      <c r="E40" s="16"/>
    </row>
  </sheetData>
  <mergeCells count="1">
    <mergeCell ref="A1:E1"/>
  </mergeCells>
  <printOptions/>
  <pageMargins left="0.5905511811023623" right="0.5905511811023623" top="1.535433070866142" bottom="0.5905511811023623" header="0.5118110236220472" footer="0.5118110236220472"/>
  <pageSetup horizontalDpi="600" verticalDpi="600" orientation="portrait" paperSize="9" r:id="rId1"/>
  <headerFooter alignWithMargins="0">
    <oddHeader>&amp;C&amp;"Times New Roman,Fett"&amp;14TORBALL ÖSTM 2004 GRAZ
TORSCHÜTZENLISTE HERREN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0"/>
  <dimension ref="C1:AF23"/>
  <sheetViews>
    <sheetView workbookViewId="0" topLeftCell="A1">
      <selection activeCell="G21" sqref="G21:H21"/>
    </sheetView>
  </sheetViews>
  <sheetFormatPr defaultColWidth="11.421875" defaultRowHeight="12.75"/>
  <cols>
    <col min="1" max="2" width="11.421875" style="161" customWidth="1"/>
    <col min="3" max="3" width="16.28125" style="162" customWidth="1"/>
    <col min="4" max="4" width="5.7109375" style="162" customWidth="1"/>
    <col min="5" max="5" width="2.7109375" style="162" customWidth="1"/>
    <col min="6" max="7" width="5.7109375" style="162" customWidth="1"/>
    <col min="8" max="8" width="2.7109375" style="162" customWidth="1"/>
    <col min="9" max="10" width="5.7109375" style="162" customWidth="1"/>
    <col min="11" max="11" width="2.7109375" style="162" customWidth="1"/>
    <col min="12" max="13" width="5.7109375" style="162" customWidth="1"/>
    <col min="14" max="14" width="2.7109375" style="162" customWidth="1"/>
    <col min="15" max="15" width="5.7109375" style="162" customWidth="1"/>
    <col min="16" max="16" width="5.7109375" style="163" customWidth="1"/>
    <col min="17" max="17" width="5.00390625" style="162" customWidth="1"/>
    <col min="18" max="18" width="2.140625" style="162" bestFit="1" customWidth="1"/>
    <col min="19" max="20" width="5.8515625" style="161" customWidth="1"/>
    <col min="21" max="38" width="0" style="161" hidden="1" customWidth="1"/>
    <col min="39" max="16384" width="11.421875" style="161" customWidth="1"/>
  </cols>
  <sheetData>
    <row r="1" spans="3:20" s="26" customFormat="1" ht="20.25">
      <c r="C1" s="185" t="s">
        <v>96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3:20" ht="18.75">
      <c r="C2" s="186" t="s">
        <v>171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3:18" ht="15.75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ht="13.5" thickBot="1"/>
    <row r="5" spans="3:32" ht="24.75" customHeight="1" thickBot="1">
      <c r="C5" s="29" t="s">
        <v>97</v>
      </c>
      <c r="D5" s="172" t="s">
        <v>98</v>
      </c>
      <c r="E5" s="172"/>
      <c r="F5" s="172"/>
      <c r="G5" s="173" t="s">
        <v>65</v>
      </c>
      <c r="H5" s="173"/>
      <c r="I5" s="173"/>
      <c r="J5" s="173" t="s">
        <v>99</v>
      </c>
      <c r="K5" s="173"/>
      <c r="L5" s="173"/>
      <c r="M5" s="173" t="s">
        <v>37</v>
      </c>
      <c r="N5" s="173"/>
      <c r="O5" s="177"/>
      <c r="P5" s="164" t="s">
        <v>110</v>
      </c>
      <c r="Q5" s="236" t="s">
        <v>122</v>
      </c>
      <c r="R5" s="237"/>
      <c r="S5" s="238"/>
      <c r="T5" s="165" t="s">
        <v>141</v>
      </c>
      <c r="U5" s="233" t="s">
        <v>125</v>
      </c>
      <c r="V5" s="234"/>
      <c r="W5" s="166" t="s">
        <v>129</v>
      </c>
      <c r="X5" s="233" t="s">
        <v>126</v>
      </c>
      <c r="Y5" s="234"/>
      <c r="Z5" s="166" t="s">
        <v>130</v>
      </c>
      <c r="AA5" s="233" t="s">
        <v>127</v>
      </c>
      <c r="AB5" s="234"/>
      <c r="AC5" s="166" t="s">
        <v>131</v>
      </c>
      <c r="AD5" s="233" t="s">
        <v>128</v>
      </c>
      <c r="AE5" s="234"/>
      <c r="AF5" s="166" t="s">
        <v>132</v>
      </c>
    </row>
    <row r="6" spans="3:32" ht="24.75" customHeight="1" thickBot="1">
      <c r="C6" s="114" t="s">
        <v>98</v>
      </c>
      <c r="D6" s="127"/>
      <c r="E6" s="128"/>
      <c r="F6" s="129"/>
      <c r="G6" s="115"/>
      <c r="H6" s="32"/>
      <c r="I6" s="33"/>
      <c r="J6" s="31"/>
      <c r="K6" s="32"/>
      <c r="L6" s="33"/>
      <c r="M6" s="31"/>
      <c r="N6" s="32"/>
      <c r="O6" s="103"/>
      <c r="P6" s="120"/>
      <c r="Q6" s="121"/>
      <c r="R6" s="122"/>
      <c r="S6" s="123"/>
      <c r="T6" s="148"/>
      <c r="U6" s="161">
        <f>IF(D6&gt;F6,2,0)</f>
        <v>0</v>
      </c>
      <c r="V6" s="161">
        <f>IF(D6=F6,1,0)</f>
        <v>1</v>
      </c>
      <c r="W6" s="167">
        <f>IF(U6&gt;V6,2,V6)</f>
        <v>1</v>
      </c>
      <c r="X6" s="161">
        <f>IF(G6&gt;I6,2,0)</f>
        <v>0</v>
      </c>
      <c r="Y6" s="161">
        <f>IF(G6=I6,1,0)</f>
        <v>1</v>
      </c>
      <c r="Z6" s="167">
        <f>IF(X6&gt;Y6,2,Y6)</f>
        <v>1</v>
      </c>
      <c r="AA6" s="161">
        <f>IF(J6&gt;L6,2,0)</f>
        <v>0</v>
      </c>
      <c r="AB6" s="161">
        <f>IF(J6=L6,1,0)</f>
        <v>1</v>
      </c>
      <c r="AC6" s="167">
        <f>IF(AA6&gt;AB6,2,AB6)</f>
        <v>1</v>
      </c>
      <c r="AD6" s="161">
        <f>IF(M6&gt;O6,2,0)</f>
        <v>0</v>
      </c>
      <c r="AE6" s="161">
        <f>IF(M6=O6,1,0)</f>
        <v>1</v>
      </c>
      <c r="AF6" s="167">
        <f>IF(AD6&gt;AE6,2,AE6)</f>
        <v>1</v>
      </c>
    </row>
    <row r="7" spans="3:32" ht="24.75" customHeight="1" thickBot="1">
      <c r="C7" s="30" t="s">
        <v>65</v>
      </c>
      <c r="D7" s="116"/>
      <c r="E7" s="117"/>
      <c r="F7" s="118"/>
      <c r="G7" s="127"/>
      <c r="H7" s="128"/>
      <c r="I7" s="129"/>
      <c r="J7" s="31">
        <f>Spielplan!F17</f>
        <v>2</v>
      </c>
      <c r="K7" s="32" t="s">
        <v>6</v>
      </c>
      <c r="L7" s="33">
        <f>Spielplan!H17</f>
        <v>2</v>
      </c>
      <c r="M7" s="31">
        <f>Spielplan!H15</f>
        <v>10</v>
      </c>
      <c r="N7" s="32" t="s">
        <v>6</v>
      </c>
      <c r="O7" s="103">
        <f>Spielplan!F15</f>
        <v>6</v>
      </c>
      <c r="P7" s="124">
        <v>3</v>
      </c>
      <c r="Q7" s="125">
        <f>D7+G7+J7+M7</f>
        <v>12</v>
      </c>
      <c r="R7" s="32" t="s">
        <v>6</v>
      </c>
      <c r="S7" s="126">
        <f>F7+I7+L7+O7</f>
        <v>8</v>
      </c>
      <c r="T7" s="148">
        <f>Q7-S7</f>
        <v>4</v>
      </c>
      <c r="U7" s="161">
        <f>IF(D7&gt;F7,2,0)</f>
        <v>0</v>
      </c>
      <c r="V7" s="161">
        <f>IF(D7=F7,1,0)</f>
        <v>1</v>
      </c>
      <c r="W7" s="167">
        <f>IF(U7&gt;V7,2,V7)</f>
        <v>1</v>
      </c>
      <c r="X7" s="161">
        <f>IF(G7&gt;I7,2,0)</f>
        <v>0</v>
      </c>
      <c r="Y7" s="161">
        <f>IF(G7=I7,1,0)</f>
        <v>1</v>
      </c>
      <c r="Z7" s="167">
        <f>IF(X7&gt;Y7,2,Y7)</f>
        <v>1</v>
      </c>
      <c r="AA7" s="161">
        <f>IF(J7&gt;L7,2,0)</f>
        <v>0</v>
      </c>
      <c r="AB7" s="161">
        <f>IF(J7=L7,1,0)</f>
        <v>1</v>
      </c>
      <c r="AC7" s="167">
        <f>IF(AA7&gt;AB7,2,AB7)</f>
        <v>1</v>
      </c>
      <c r="AD7" s="161">
        <f>IF(M7&gt;O7,2,0)</f>
        <v>2</v>
      </c>
      <c r="AE7" s="161">
        <f>IF(M7=O7,1,0)</f>
        <v>0</v>
      </c>
      <c r="AF7" s="167">
        <f>IF(AD7&gt;AE7,2,AE7)</f>
        <v>2</v>
      </c>
    </row>
    <row r="8" spans="3:32" ht="24.75" customHeight="1" thickBot="1">
      <c r="C8" s="30" t="s">
        <v>99</v>
      </c>
      <c r="D8" s="31"/>
      <c r="E8" s="32"/>
      <c r="F8" s="33"/>
      <c r="G8" s="31">
        <f>L7</f>
        <v>2</v>
      </c>
      <c r="H8" s="32" t="s">
        <v>6</v>
      </c>
      <c r="I8" s="33">
        <f>J7</f>
        <v>2</v>
      </c>
      <c r="J8" s="127"/>
      <c r="K8" s="128"/>
      <c r="L8" s="129"/>
      <c r="M8" s="31">
        <f>Spielplan!N12</f>
        <v>11</v>
      </c>
      <c r="N8" s="32" t="s">
        <v>6</v>
      </c>
      <c r="O8" s="103">
        <f>Spielplan!P12</f>
        <v>0</v>
      </c>
      <c r="P8" s="124">
        <v>3</v>
      </c>
      <c r="Q8" s="125">
        <f>D8+G8+J8+M8</f>
        <v>13</v>
      </c>
      <c r="R8" s="32" t="s">
        <v>6</v>
      </c>
      <c r="S8" s="126">
        <f>F8+I8+L8+O8</f>
        <v>2</v>
      </c>
      <c r="T8" s="148">
        <f>Q8-S8</f>
        <v>11</v>
      </c>
      <c r="U8" s="161">
        <f>IF(D8&gt;F8,2,0)</f>
        <v>0</v>
      </c>
      <c r="V8" s="161">
        <f>IF(D8=F8,1,0)</f>
        <v>1</v>
      </c>
      <c r="W8" s="167">
        <f>IF(U8&gt;V8,2,V8)</f>
        <v>1</v>
      </c>
      <c r="X8" s="161">
        <f>IF(G8&gt;I8,2,0)</f>
        <v>0</v>
      </c>
      <c r="Y8" s="161">
        <f>IF(G8=I8,1,0)</f>
        <v>1</v>
      </c>
      <c r="Z8" s="167">
        <f>IF(X8&gt;Y8,2,Y8)</f>
        <v>1</v>
      </c>
      <c r="AA8" s="161">
        <f>IF(J8&gt;L8,2,0)</f>
        <v>0</v>
      </c>
      <c r="AB8" s="161">
        <f>IF(J8=L8,1,0)</f>
        <v>1</v>
      </c>
      <c r="AC8" s="167">
        <f>IF(AA8&gt;AB8,2,AB8)</f>
        <v>1</v>
      </c>
      <c r="AD8" s="161">
        <f>IF(M8&gt;O8,2,0)</f>
        <v>2</v>
      </c>
      <c r="AE8" s="161">
        <f>IF(M8=O8,1,0)</f>
        <v>0</v>
      </c>
      <c r="AF8" s="167">
        <f>IF(AD8&gt;AE8,2,AE8)</f>
        <v>2</v>
      </c>
    </row>
    <row r="9" spans="3:32" ht="24.75" customHeight="1" thickBot="1">
      <c r="C9" s="35" t="s">
        <v>37</v>
      </c>
      <c r="D9" s="36"/>
      <c r="E9" s="37"/>
      <c r="F9" s="38"/>
      <c r="G9" s="36">
        <f>O7</f>
        <v>6</v>
      </c>
      <c r="H9" s="37" t="s">
        <v>6</v>
      </c>
      <c r="I9" s="38">
        <f>M7</f>
        <v>10</v>
      </c>
      <c r="J9" s="36">
        <f>O8</f>
        <v>0</v>
      </c>
      <c r="K9" s="37" t="s">
        <v>6</v>
      </c>
      <c r="L9" s="38">
        <f>M8</f>
        <v>11</v>
      </c>
      <c r="M9" s="130"/>
      <c r="N9" s="131"/>
      <c r="O9" s="132"/>
      <c r="P9" s="119">
        <v>0</v>
      </c>
      <c r="Q9" s="110">
        <f>D9+G9+J9+M9</f>
        <v>6</v>
      </c>
      <c r="R9" s="111" t="s">
        <v>6</v>
      </c>
      <c r="S9" s="112">
        <f>F9+I9+L9+O9</f>
        <v>21</v>
      </c>
      <c r="T9" s="146">
        <f>Q9-S9</f>
        <v>-15</v>
      </c>
      <c r="U9" s="161">
        <f>IF(D9&gt;F9,2,0)</f>
        <v>0</v>
      </c>
      <c r="V9" s="161">
        <f>IF(D9=F9,1,0)</f>
        <v>1</v>
      </c>
      <c r="W9" s="167">
        <f>IF(U9&gt;V9,2,V9)</f>
        <v>1</v>
      </c>
      <c r="X9" s="161">
        <f>IF(G9&gt;I9,2,0)</f>
        <v>0</v>
      </c>
      <c r="Y9" s="161">
        <f>IF(G9=I9,1,0)</f>
        <v>0</v>
      </c>
      <c r="Z9" s="167">
        <f>IF(X9&gt;Y9,2,Y9)</f>
        <v>0</v>
      </c>
      <c r="AA9" s="161">
        <f>IF(J9&gt;L9,2,0)</f>
        <v>0</v>
      </c>
      <c r="AB9" s="161">
        <f>IF(J9=L9,1,0)</f>
        <v>0</v>
      </c>
      <c r="AC9" s="167">
        <f>IF(AA9&gt;AB9,2,AB9)</f>
        <v>0</v>
      </c>
      <c r="AD9" s="161">
        <f>IF(M9&gt;O9,2,0)</f>
        <v>0</v>
      </c>
      <c r="AE9" s="161">
        <f>IF(M9=O9,1,0)</f>
        <v>1</v>
      </c>
      <c r="AF9" s="167">
        <f>IF(AD9&gt;AE9,2,AE9)</f>
        <v>1</v>
      </c>
    </row>
    <row r="10" ht="12" customHeight="1"/>
    <row r="11" ht="12" customHeight="1" thickBot="1"/>
    <row r="12" spans="3:32" ht="24.75" customHeight="1" thickBot="1">
      <c r="C12" s="29" t="s">
        <v>100</v>
      </c>
      <c r="D12" s="172" t="s">
        <v>98</v>
      </c>
      <c r="E12" s="172"/>
      <c r="F12" s="172"/>
      <c r="G12" s="173" t="s">
        <v>65</v>
      </c>
      <c r="H12" s="173"/>
      <c r="I12" s="173"/>
      <c r="J12" s="173" t="s">
        <v>99</v>
      </c>
      <c r="K12" s="173"/>
      <c r="L12" s="173"/>
      <c r="M12" s="173" t="s">
        <v>37</v>
      </c>
      <c r="N12" s="173"/>
      <c r="O12" s="177"/>
      <c r="P12" s="164" t="s">
        <v>110</v>
      </c>
      <c r="Q12" s="236" t="s">
        <v>122</v>
      </c>
      <c r="R12" s="237"/>
      <c r="S12" s="238"/>
      <c r="T12" s="165" t="s">
        <v>141</v>
      </c>
      <c r="U12" s="235" t="s">
        <v>125</v>
      </c>
      <c r="V12" s="234"/>
      <c r="W12" s="166" t="s">
        <v>129</v>
      </c>
      <c r="X12" s="233" t="s">
        <v>126</v>
      </c>
      <c r="Y12" s="234"/>
      <c r="Z12" s="166" t="s">
        <v>130</v>
      </c>
      <c r="AA12" s="233" t="s">
        <v>127</v>
      </c>
      <c r="AB12" s="234"/>
      <c r="AC12" s="166" t="s">
        <v>131</v>
      </c>
      <c r="AD12" s="233" t="s">
        <v>128</v>
      </c>
      <c r="AE12" s="234"/>
      <c r="AF12" s="166" t="s">
        <v>132</v>
      </c>
    </row>
    <row r="13" spans="3:32" ht="24.75" customHeight="1" thickBot="1">
      <c r="C13" s="114" t="s">
        <v>98</v>
      </c>
      <c r="D13" s="127"/>
      <c r="E13" s="128"/>
      <c r="F13" s="129"/>
      <c r="G13" s="115"/>
      <c r="H13" s="32"/>
      <c r="I13" s="33"/>
      <c r="J13" s="31"/>
      <c r="K13" s="32"/>
      <c r="L13" s="33"/>
      <c r="M13" s="31"/>
      <c r="N13" s="32"/>
      <c r="O13" s="103"/>
      <c r="P13" s="120"/>
      <c r="Q13" s="121"/>
      <c r="R13" s="122"/>
      <c r="S13" s="123"/>
      <c r="T13" s="148"/>
      <c r="U13" s="161">
        <f>IF(D13&gt;F13,2,0)</f>
        <v>0</v>
      </c>
      <c r="V13" s="161">
        <f>IF(D13=F13,1,0)</f>
        <v>1</v>
      </c>
      <c r="W13" s="167">
        <f>IF(U13&gt;V13,2,V13)</f>
        <v>1</v>
      </c>
      <c r="X13" s="161">
        <f>IF(G13&gt;I13,2,0)</f>
        <v>0</v>
      </c>
      <c r="Y13" s="161">
        <f>IF(G13=I13,1,0)</f>
        <v>1</v>
      </c>
      <c r="Z13" s="167">
        <f>IF(X13&gt;Y13,2,Y13)</f>
        <v>1</v>
      </c>
      <c r="AA13" s="161">
        <f>IF(J13&gt;L13,2,0)</f>
        <v>0</v>
      </c>
      <c r="AB13" s="161">
        <f>IF(J13=L13,1,0)</f>
        <v>1</v>
      </c>
      <c r="AC13" s="167">
        <f>IF(AA13&gt;AB13,2,AB13)</f>
        <v>1</v>
      </c>
      <c r="AD13" s="161">
        <f>IF(M13&gt;O13,2,0)</f>
        <v>0</v>
      </c>
      <c r="AE13" s="161">
        <f>IF(M13=O13,1,0)</f>
        <v>1</v>
      </c>
      <c r="AF13" s="167">
        <f>IF(AD13&gt;AE13,2,AE13)</f>
        <v>1</v>
      </c>
    </row>
    <row r="14" spans="3:32" ht="24.75" customHeight="1" thickBot="1">
      <c r="C14" s="30" t="s">
        <v>65</v>
      </c>
      <c r="D14" s="116"/>
      <c r="E14" s="117"/>
      <c r="F14" s="118"/>
      <c r="G14" s="127"/>
      <c r="H14" s="128"/>
      <c r="I14" s="129"/>
      <c r="J14" s="31">
        <f>Spielplan!H26</f>
        <v>4</v>
      </c>
      <c r="K14" s="32" t="s">
        <v>6</v>
      </c>
      <c r="L14" s="33">
        <f>Spielplan!F26</f>
        <v>0</v>
      </c>
      <c r="M14" s="31">
        <f>Spielplan!N24</f>
        <v>10</v>
      </c>
      <c r="N14" s="32" t="s">
        <v>6</v>
      </c>
      <c r="O14" s="103">
        <f>Spielplan!P24</f>
        <v>2</v>
      </c>
      <c r="P14" s="124">
        <v>4</v>
      </c>
      <c r="Q14" s="125">
        <f>D14+G14+J14+M14</f>
        <v>14</v>
      </c>
      <c r="R14" s="32" t="s">
        <v>6</v>
      </c>
      <c r="S14" s="126">
        <f>F14+I14+L14+O14</f>
        <v>2</v>
      </c>
      <c r="T14" s="148">
        <f>Q14-S14</f>
        <v>12</v>
      </c>
      <c r="U14" s="161">
        <f>IF(D14&gt;F14,2,0)</f>
        <v>0</v>
      </c>
      <c r="V14" s="161">
        <f>IF(D14=F14,1,0)</f>
        <v>1</v>
      </c>
      <c r="W14" s="167">
        <f>IF(U14&gt;V14,2,V14)</f>
        <v>1</v>
      </c>
      <c r="X14" s="161">
        <f>IF(G14&gt;I14,2,0)</f>
        <v>0</v>
      </c>
      <c r="Y14" s="161">
        <f>IF(G14=I14,1,0)</f>
        <v>1</v>
      </c>
      <c r="Z14" s="167">
        <f>IF(X14&gt;Y14,2,Y14)</f>
        <v>1</v>
      </c>
      <c r="AA14" s="161">
        <f>IF(J14&gt;L14,2,0)</f>
        <v>2</v>
      </c>
      <c r="AB14" s="161">
        <f>IF(J14=L14,1,0)</f>
        <v>0</v>
      </c>
      <c r="AC14" s="167">
        <f>IF(AA14&gt;AB14,2,AB14)</f>
        <v>2</v>
      </c>
      <c r="AD14" s="161">
        <f>IF(M14&gt;O14,2,0)</f>
        <v>2</v>
      </c>
      <c r="AE14" s="161">
        <f>IF(M14=O14,1,0)</f>
        <v>0</v>
      </c>
      <c r="AF14" s="167">
        <f>IF(AD14&gt;AE14,2,AE14)</f>
        <v>2</v>
      </c>
    </row>
    <row r="15" spans="3:32" ht="24.75" customHeight="1" thickBot="1">
      <c r="C15" s="30" t="s">
        <v>99</v>
      </c>
      <c r="D15" s="31"/>
      <c r="E15" s="32"/>
      <c r="F15" s="33"/>
      <c r="G15" s="31">
        <f>L14</f>
        <v>0</v>
      </c>
      <c r="H15" s="32" t="s">
        <v>6</v>
      </c>
      <c r="I15" s="33">
        <f>J14</f>
        <v>4</v>
      </c>
      <c r="J15" s="127"/>
      <c r="K15" s="128"/>
      <c r="L15" s="129"/>
      <c r="M15" s="31">
        <f>Spielplan!P20</f>
        <v>4</v>
      </c>
      <c r="N15" s="32" t="s">
        <v>6</v>
      </c>
      <c r="O15" s="103">
        <f>Spielplan!N20</f>
        <v>0</v>
      </c>
      <c r="P15" s="124">
        <v>2</v>
      </c>
      <c r="Q15" s="125">
        <f>D15+G15+J15+M15</f>
        <v>4</v>
      </c>
      <c r="R15" s="32" t="s">
        <v>6</v>
      </c>
      <c r="S15" s="126">
        <f>F15+I15+L15+O15</f>
        <v>4</v>
      </c>
      <c r="T15" s="148">
        <f>Q15-S15</f>
        <v>0</v>
      </c>
      <c r="U15" s="161">
        <f>IF(D15&gt;F15,2,0)</f>
        <v>0</v>
      </c>
      <c r="V15" s="161">
        <f>IF(D15=F15,1,0)</f>
        <v>1</v>
      </c>
      <c r="W15" s="167">
        <f>IF(U15&gt;V15,2,V15)</f>
        <v>1</v>
      </c>
      <c r="X15" s="161">
        <f>IF(G15&gt;I15,2,0)</f>
        <v>0</v>
      </c>
      <c r="Y15" s="161">
        <f>IF(G15=I15,1,0)</f>
        <v>0</v>
      </c>
      <c r="Z15" s="167">
        <f>IF(X15&gt;Y15,2,Y15)</f>
        <v>0</v>
      </c>
      <c r="AA15" s="161">
        <f>IF(J15&gt;L15,2,0)</f>
        <v>0</v>
      </c>
      <c r="AB15" s="161">
        <f>IF(J15=L15,1,0)</f>
        <v>1</v>
      </c>
      <c r="AC15" s="167">
        <f>IF(AA15&gt;AB15,2,AB15)</f>
        <v>1</v>
      </c>
      <c r="AD15" s="161">
        <f>IF(M15&gt;O15,2,0)</f>
        <v>2</v>
      </c>
      <c r="AE15" s="161">
        <f>IF(M15=O15,1,0)</f>
        <v>0</v>
      </c>
      <c r="AF15" s="167">
        <f>IF(AD15&gt;AE15,2,AE15)</f>
        <v>2</v>
      </c>
    </row>
    <row r="16" spans="3:32" ht="24.75" customHeight="1" thickBot="1">
      <c r="C16" s="35" t="s">
        <v>37</v>
      </c>
      <c r="D16" s="36"/>
      <c r="E16" s="37"/>
      <c r="F16" s="38"/>
      <c r="G16" s="36">
        <f>O14</f>
        <v>2</v>
      </c>
      <c r="H16" s="37" t="s">
        <v>6</v>
      </c>
      <c r="I16" s="38">
        <f>M14</f>
        <v>10</v>
      </c>
      <c r="J16" s="36">
        <f>O15</f>
        <v>0</v>
      </c>
      <c r="K16" s="37" t="s">
        <v>6</v>
      </c>
      <c r="L16" s="38">
        <f>M15</f>
        <v>4</v>
      </c>
      <c r="M16" s="130"/>
      <c r="N16" s="131"/>
      <c r="O16" s="132"/>
      <c r="P16" s="119">
        <v>0</v>
      </c>
      <c r="Q16" s="110">
        <f>D16+G16+J16+M16</f>
        <v>2</v>
      </c>
      <c r="R16" s="111" t="s">
        <v>6</v>
      </c>
      <c r="S16" s="112">
        <f>F16+I16+L16+O16</f>
        <v>14</v>
      </c>
      <c r="T16" s="146">
        <f>Q16-S16</f>
        <v>-12</v>
      </c>
      <c r="U16" s="161">
        <f>IF(D16&gt;F16,2,0)</f>
        <v>0</v>
      </c>
      <c r="V16" s="161">
        <f>IF(D16=F16,1,0)</f>
        <v>1</v>
      </c>
      <c r="W16" s="167">
        <f>IF(U16&gt;V16,2,V16)</f>
        <v>1</v>
      </c>
      <c r="X16" s="161">
        <f>IF(G16&gt;I16,2,0)</f>
        <v>0</v>
      </c>
      <c r="Y16" s="161">
        <f>IF(G16=I16,1,0)</f>
        <v>0</v>
      </c>
      <c r="Z16" s="167">
        <f>IF(X16&gt;Y16,2,Y16)</f>
        <v>0</v>
      </c>
      <c r="AA16" s="161">
        <f>IF(J16&gt;L16,2,0)</f>
        <v>0</v>
      </c>
      <c r="AB16" s="161">
        <f>IF(J16=L16,1,0)</f>
        <v>0</v>
      </c>
      <c r="AC16" s="167">
        <f>IF(AA16&gt;AB16,2,AB16)</f>
        <v>0</v>
      </c>
      <c r="AD16" s="161">
        <f>IF(M16&gt;O16,2,0)</f>
        <v>0</v>
      </c>
      <c r="AE16" s="161">
        <f>IF(M16=O16,1,0)</f>
        <v>1</v>
      </c>
      <c r="AF16" s="167">
        <f>IF(AD16&gt;AE16,2,AE16)</f>
        <v>1</v>
      </c>
    </row>
    <row r="17" ht="12" customHeight="1"/>
    <row r="18" ht="12" customHeight="1" thickBot="1">
      <c r="C18" s="161"/>
    </row>
    <row r="19" spans="3:13" ht="24.75" customHeight="1" thickBot="1">
      <c r="C19" s="138" t="s">
        <v>138</v>
      </c>
      <c r="D19" s="168"/>
      <c r="E19" s="169"/>
      <c r="F19" s="169"/>
      <c r="G19" s="143" t="s">
        <v>112</v>
      </c>
      <c r="H19" s="143"/>
      <c r="I19" s="143"/>
      <c r="J19" s="188" t="s">
        <v>113</v>
      </c>
      <c r="K19" s="188"/>
      <c r="L19" s="188"/>
      <c r="M19" s="170" t="s">
        <v>141</v>
      </c>
    </row>
    <row r="20" spans="3:13" ht="24.75" customHeight="1">
      <c r="C20" s="139" t="s">
        <v>98</v>
      </c>
      <c r="D20" s="139"/>
      <c r="E20" s="139"/>
      <c r="F20" s="139"/>
      <c r="G20" s="187">
        <f>P6+P13</f>
        <v>0</v>
      </c>
      <c r="H20" s="187"/>
      <c r="I20" s="139"/>
      <c r="J20" s="139">
        <f>Q6+Q13</f>
        <v>0</v>
      </c>
      <c r="K20" s="109" t="s">
        <v>6</v>
      </c>
      <c r="L20" s="140">
        <f aca="true" t="shared" si="0" ref="L20:M23">S6+S13</f>
        <v>0</v>
      </c>
      <c r="M20" s="109">
        <f t="shared" si="0"/>
        <v>0</v>
      </c>
    </row>
    <row r="21" spans="3:13" ht="24.75" customHeight="1">
      <c r="C21" s="139" t="s">
        <v>65</v>
      </c>
      <c r="D21" s="139"/>
      <c r="E21" s="139"/>
      <c r="F21" s="139"/>
      <c r="G21" s="184">
        <f>P7+P14</f>
        <v>7</v>
      </c>
      <c r="H21" s="184"/>
      <c r="I21" s="139"/>
      <c r="J21" s="139">
        <f>Q7+Q14</f>
        <v>26</v>
      </c>
      <c r="K21" s="109" t="s">
        <v>6</v>
      </c>
      <c r="L21" s="140">
        <f t="shared" si="0"/>
        <v>10</v>
      </c>
      <c r="M21" s="109">
        <f t="shared" si="0"/>
        <v>16</v>
      </c>
    </row>
    <row r="22" spans="3:13" ht="24.75" customHeight="1">
      <c r="C22" s="139" t="s">
        <v>99</v>
      </c>
      <c r="D22" s="139"/>
      <c r="E22" s="139"/>
      <c r="F22" s="139"/>
      <c r="G22" s="184">
        <f>P8+P15</f>
        <v>5</v>
      </c>
      <c r="H22" s="184"/>
      <c r="I22" s="139"/>
      <c r="J22" s="139">
        <f>Q8+Q15</f>
        <v>17</v>
      </c>
      <c r="K22" s="109" t="s">
        <v>6</v>
      </c>
      <c r="L22" s="140">
        <f t="shared" si="0"/>
        <v>6</v>
      </c>
      <c r="M22" s="109">
        <f t="shared" si="0"/>
        <v>11</v>
      </c>
    </row>
    <row r="23" spans="3:13" ht="24.75" customHeight="1">
      <c r="C23" s="139" t="s">
        <v>37</v>
      </c>
      <c r="D23" s="139"/>
      <c r="E23" s="139"/>
      <c r="F23" s="139"/>
      <c r="G23" s="184">
        <f>P9+P16</f>
        <v>0</v>
      </c>
      <c r="H23" s="184"/>
      <c r="I23" s="139"/>
      <c r="J23" s="139">
        <f>Q9+Q16</f>
        <v>8</v>
      </c>
      <c r="K23" s="109" t="s">
        <v>6</v>
      </c>
      <c r="L23" s="140">
        <f t="shared" si="0"/>
        <v>35</v>
      </c>
      <c r="M23" s="109">
        <f t="shared" si="0"/>
        <v>-27</v>
      </c>
    </row>
  </sheetData>
  <mergeCells count="25">
    <mergeCell ref="G23:H23"/>
    <mergeCell ref="C1:T1"/>
    <mergeCell ref="C2:T2"/>
    <mergeCell ref="G20:H20"/>
    <mergeCell ref="G21:H21"/>
    <mergeCell ref="J19:L19"/>
    <mergeCell ref="D5:F5"/>
    <mergeCell ref="G5:I5"/>
    <mergeCell ref="J5:L5"/>
    <mergeCell ref="D12:F12"/>
    <mergeCell ref="G12:I12"/>
    <mergeCell ref="J12:L12"/>
    <mergeCell ref="G22:H22"/>
    <mergeCell ref="AA5:AB5"/>
    <mergeCell ref="U12:V12"/>
    <mergeCell ref="M12:O12"/>
    <mergeCell ref="Q5:S5"/>
    <mergeCell ref="Q12:S12"/>
    <mergeCell ref="U5:V5"/>
    <mergeCell ref="M5:O5"/>
    <mergeCell ref="AD5:AE5"/>
    <mergeCell ref="AA12:AB12"/>
    <mergeCell ref="AD12:AE12"/>
    <mergeCell ref="X5:Y5"/>
    <mergeCell ref="X12:Y12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"/>
  <dimension ref="A1:H39"/>
  <sheetViews>
    <sheetView workbookViewId="0" topLeftCell="A1">
      <selection activeCell="A30" sqref="A30:A31"/>
    </sheetView>
  </sheetViews>
  <sheetFormatPr defaultColWidth="11.421875" defaultRowHeight="12.75"/>
  <cols>
    <col min="2" max="2" width="16.8515625" style="43" bestFit="1" customWidth="1"/>
    <col min="3" max="3" width="9.00390625" style="14" bestFit="1" customWidth="1"/>
    <col min="4" max="4" width="14.7109375" style="13" hidden="1" customWidth="1"/>
    <col min="5" max="5" width="12.57421875" style="13" hidden="1" customWidth="1"/>
    <col min="6" max="6" width="26.7109375" style="13" bestFit="1" customWidth="1"/>
    <col min="7" max="7" width="6.28125" style="15" bestFit="1" customWidth="1"/>
    <col min="8" max="8" width="8.140625" style="0" hidden="1" customWidth="1"/>
  </cols>
  <sheetData>
    <row r="1" spans="1:8" s="16" customFormat="1" ht="32.25" customHeight="1" thickBot="1">
      <c r="A1" s="21" t="s">
        <v>111</v>
      </c>
      <c r="B1" s="21" t="s">
        <v>31</v>
      </c>
      <c r="C1" s="21" t="s">
        <v>62</v>
      </c>
      <c r="D1" s="22" t="s">
        <v>64</v>
      </c>
      <c r="E1" s="22" t="s">
        <v>178</v>
      </c>
      <c r="F1" s="21" t="s">
        <v>32</v>
      </c>
      <c r="G1" s="22" t="s">
        <v>45</v>
      </c>
      <c r="H1" s="16" t="s">
        <v>190</v>
      </c>
    </row>
    <row r="2" spans="1:8" s="18" customFormat="1" ht="31.5" customHeight="1">
      <c r="A2" s="152">
        <v>1</v>
      </c>
      <c r="B2" s="20" t="s">
        <v>33</v>
      </c>
      <c r="C2" s="19" t="s">
        <v>19</v>
      </c>
      <c r="D2" s="16">
        <v>5</v>
      </c>
      <c r="E2" s="17" t="s">
        <v>77</v>
      </c>
      <c r="F2" s="17" t="s">
        <v>42</v>
      </c>
      <c r="G2" s="16">
        <v>13</v>
      </c>
      <c r="H2" s="18" t="s">
        <v>170</v>
      </c>
    </row>
    <row r="3" spans="1:8" s="18" customFormat="1" ht="15.75">
      <c r="A3" s="152">
        <v>2</v>
      </c>
      <c r="B3" s="20" t="s">
        <v>33</v>
      </c>
      <c r="C3" s="19" t="s">
        <v>19</v>
      </c>
      <c r="D3" s="16">
        <v>4</v>
      </c>
      <c r="E3" s="17" t="s">
        <v>76</v>
      </c>
      <c r="F3" s="17" t="s">
        <v>41</v>
      </c>
      <c r="G3" s="16">
        <v>11</v>
      </c>
      <c r="H3" s="18" t="s">
        <v>188</v>
      </c>
    </row>
    <row r="4" spans="1:8" s="18" customFormat="1" ht="15.75">
      <c r="A4" s="152">
        <v>3</v>
      </c>
      <c r="B4" s="19" t="s">
        <v>35</v>
      </c>
      <c r="C4" s="9" t="s">
        <v>14</v>
      </c>
      <c r="D4" s="16">
        <v>3</v>
      </c>
      <c r="E4" s="17" t="s">
        <v>193</v>
      </c>
      <c r="F4" s="17" t="s">
        <v>50</v>
      </c>
      <c r="G4" s="16">
        <v>10</v>
      </c>
      <c r="H4" s="18" t="s">
        <v>188</v>
      </c>
    </row>
    <row r="5" spans="1:8" s="18" customFormat="1" ht="15.75">
      <c r="A5" s="152">
        <v>3</v>
      </c>
      <c r="B5" s="19" t="s">
        <v>36</v>
      </c>
      <c r="C5" s="9" t="s">
        <v>13</v>
      </c>
      <c r="D5" s="16">
        <v>7</v>
      </c>
      <c r="E5" s="17" t="s">
        <v>197</v>
      </c>
      <c r="F5" s="17" t="s">
        <v>198</v>
      </c>
      <c r="G5" s="16">
        <v>10</v>
      </c>
      <c r="H5" s="18" t="s">
        <v>188</v>
      </c>
    </row>
    <row r="6" spans="1:8" s="18" customFormat="1" ht="15.75">
      <c r="A6" s="152">
        <v>3</v>
      </c>
      <c r="B6" s="20" t="s">
        <v>63</v>
      </c>
      <c r="C6" s="19" t="s">
        <v>10</v>
      </c>
      <c r="D6" s="16">
        <v>2</v>
      </c>
      <c r="E6" s="23" t="s">
        <v>91</v>
      </c>
      <c r="F6" s="17" t="s">
        <v>59</v>
      </c>
      <c r="G6" s="16">
        <v>10</v>
      </c>
      <c r="H6" s="18" t="s">
        <v>170</v>
      </c>
    </row>
    <row r="7" spans="1:8" s="18" customFormat="1" ht="15.75">
      <c r="A7" s="152">
        <v>6</v>
      </c>
      <c r="B7" s="20" t="s">
        <v>39</v>
      </c>
      <c r="C7" s="19" t="s">
        <v>11</v>
      </c>
      <c r="D7" s="16">
        <v>2</v>
      </c>
      <c r="E7" s="17" t="s">
        <v>216</v>
      </c>
      <c r="F7" s="17" t="s">
        <v>55</v>
      </c>
      <c r="G7" s="16">
        <v>9</v>
      </c>
      <c r="H7" s="18" t="s">
        <v>217</v>
      </c>
    </row>
    <row r="8" spans="1:8" s="18" customFormat="1" ht="15.75">
      <c r="A8" s="152">
        <v>6</v>
      </c>
      <c r="B8" s="20" t="s">
        <v>39</v>
      </c>
      <c r="C8" s="19" t="s">
        <v>11</v>
      </c>
      <c r="D8" s="16">
        <v>5</v>
      </c>
      <c r="E8" s="17" t="s">
        <v>215</v>
      </c>
      <c r="F8" s="17" t="s">
        <v>54</v>
      </c>
      <c r="G8" s="16">
        <v>9</v>
      </c>
      <c r="H8" s="18" t="s">
        <v>188</v>
      </c>
    </row>
    <row r="9" spans="1:8" s="18" customFormat="1" ht="15.75">
      <c r="A9" s="152">
        <v>8</v>
      </c>
      <c r="B9" s="20" t="s">
        <v>83</v>
      </c>
      <c r="C9" s="19" t="s">
        <v>12</v>
      </c>
      <c r="D9" s="16">
        <v>3</v>
      </c>
      <c r="E9" s="17" t="s">
        <v>88</v>
      </c>
      <c r="F9" s="17" t="s">
        <v>53</v>
      </c>
      <c r="G9" s="16">
        <v>8</v>
      </c>
      <c r="H9" s="18" t="s">
        <v>188</v>
      </c>
    </row>
    <row r="10" spans="1:8" s="18" customFormat="1" ht="15.75">
      <c r="A10" s="152">
        <v>9</v>
      </c>
      <c r="B10" s="20" t="s">
        <v>38</v>
      </c>
      <c r="C10" s="19" t="s">
        <v>117</v>
      </c>
      <c r="D10" s="16">
        <v>3</v>
      </c>
      <c r="E10" s="17" t="s">
        <v>207</v>
      </c>
      <c r="F10" s="17" t="s">
        <v>208</v>
      </c>
      <c r="G10" s="16">
        <v>7</v>
      </c>
      <c r="H10" s="18" t="s">
        <v>170</v>
      </c>
    </row>
    <row r="11" spans="1:8" s="18" customFormat="1" ht="15.75">
      <c r="A11" s="152">
        <v>10</v>
      </c>
      <c r="B11" s="20" t="s">
        <v>37</v>
      </c>
      <c r="C11" s="19" t="s">
        <v>116</v>
      </c>
      <c r="D11" s="16">
        <v>2</v>
      </c>
      <c r="E11" s="17" t="s">
        <v>203</v>
      </c>
      <c r="F11" s="17" t="s">
        <v>204</v>
      </c>
      <c r="G11" s="16">
        <v>6</v>
      </c>
      <c r="H11" s="18" t="s">
        <v>188</v>
      </c>
    </row>
    <row r="12" spans="1:8" s="18" customFormat="1" ht="15.75">
      <c r="A12" s="152">
        <v>10</v>
      </c>
      <c r="B12" s="20" t="s">
        <v>40</v>
      </c>
      <c r="C12" s="19" t="s">
        <v>9</v>
      </c>
      <c r="D12" s="16">
        <v>1</v>
      </c>
      <c r="E12" s="17" t="s">
        <v>164</v>
      </c>
      <c r="F12" s="17" t="s">
        <v>56</v>
      </c>
      <c r="G12" s="16">
        <v>6</v>
      </c>
      <c r="H12" s="18" t="s">
        <v>170</v>
      </c>
    </row>
    <row r="13" spans="1:8" s="18" customFormat="1" ht="15.75">
      <c r="A13" s="152">
        <v>10</v>
      </c>
      <c r="B13" s="20" t="s">
        <v>34</v>
      </c>
      <c r="C13" s="19" t="s">
        <v>20</v>
      </c>
      <c r="D13" s="16">
        <v>3</v>
      </c>
      <c r="E13" s="17" t="s">
        <v>75</v>
      </c>
      <c r="F13" s="17" t="s">
        <v>46</v>
      </c>
      <c r="G13" s="16">
        <v>6</v>
      </c>
      <c r="H13" s="18" t="s">
        <v>188</v>
      </c>
    </row>
    <row r="14" spans="1:8" s="18" customFormat="1" ht="15.75">
      <c r="A14" s="152">
        <v>10</v>
      </c>
      <c r="B14" s="19" t="s">
        <v>35</v>
      </c>
      <c r="C14" s="9" t="s">
        <v>14</v>
      </c>
      <c r="D14" s="16">
        <v>8</v>
      </c>
      <c r="E14" s="17" t="s">
        <v>194</v>
      </c>
      <c r="F14" s="17" t="s">
        <v>51</v>
      </c>
      <c r="G14" s="16">
        <v>6</v>
      </c>
      <c r="H14" s="18" t="s">
        <v>188</v>
      </c>
    </row>
    <row r="15" spans="1:8" s="18" customFormat="1" ht="15.75">
      <c r="A15" s="152">
        <v>14</v>
      </c>
      <c r="B15" s="20" t="s">
        <v>63</v>
      </c>
      <c r="C15" s="19" t="s">
        <v>10</v>
      </c>
      <c r="D15" s="16">
        <v>5</v>
      </c>
      <c r="E15" s="23" t="s">
        <v>93</v>
      </c>
      <c r="F15" s="17" t="s">
        <v>58</v>
      </c>
      <c r="G15" s="16">
        <v>5</v>
      </c>
      <c r="H15" s="18" t="s">
        <v>188</v>
      </c>
    </row>
    <row r="16" spans="1:8" s="18" customFormat="1" ht="15.75">
      <c r="A16" s="152">
        <v>15</v>
      </c>
      <c r="B16" s="19" t="s">
        <v>36</v>
      </c>
      <c r="C16" s="9" t="s">
        <v>13</v>
      </c>
      <c r="D16" s="16">
        <v>6</v>
      </c>
      <c r="E16" s="17" t="s">
        <v>195</v>
      </c>
      <c r="F16" s="17" t="s">
        <v>52</v>
      </c>
      <c r="G16" s="16">
        <v>4</v>
      </c>
      <c r="H16" s="18" t="s">
        <v>188</v>
      </c>
    </row>
    <row r="17" spans="1:8" s="18" customFormat="1" ht="15.75">
      <c r="A17" s="152">
        <v>15</v>
      </c>
      <c r="B17" s="19" t="s">
        <v>36</v>
      </c>
      <c r="C17" s="9" t="s">
        <v>13</v>
      </c>
      <c r="D17" s="16">
        <v>5</v>
      </c>
      <c r="E17" s="17" t="s">
        <v>196</v>
      </c>
      <c r="F17" s="17" t="s">
        <v>95</v>
      </c>
      <c r="G17" s="16">
        <v>4</v>
      </c>
      <c r="H17" s="18" t="s">
        <v>188</v>
      </c>
    </row>
    <row r="18" spans="1:8" s="18" customFormat="1" ht="15.75">
      <c r="A18" s="152">
        <v>15</v>
      </c>
      <c r="B18" s="20" t="s">
        <v>37</v>
      </c>
      <c r="C18" s="19" t="s">
        <v>116</v>
      </c>
      <c r="D18" s="16">
        <v>1</v>
      </c>
      <c r="E18" s="17" t="s">
        <v>201</v>
      </c>
      <c r="F18" s="17" t="s">
        <v>202</v>
      </c>
      <c r="G18" s="16">
        <v>4</v>
      </c>
      <c r="H18" s="18" t="s">
        <v>191</v>
      </c>
    </row>
    <row r="19" spans="1:8" s="18" customFormat="1" ht="15.75">
      <c r="A19" s="152">
        <v>15</v>
      </c>
      <c r="B19" s="20" t="s">
        <v>37</v>
      </c>
      <c r="C19" s="19" t="s">
        <v>116</v>
      </c>
      <c r="D19" s="16">
        <v>8</v>
      </c>
      <c r="E19" s="17" t="s">
        <v>199</v>
      </c>
      <c r="F19" s="17" t="s">
        <v>200</v>
      </c>
      <c r="G19" s="16">
        <v>4</v>
      </c>
      <c r="H19" s="18" t="s">
        <v>170</v>
      </c>
    </row>
    <row r="20" spans="1:8" s="18" customFormat="1" ht="15.75">
      <c r="A20" s="152">
        <v>19</v>
      </c>
      <c r="B20" s="20" t="s">
        <v>83</v>
      </c>
      <c r="C20" s="19" t="s">
        <v>12</v>
      </c>
      <c r="D20" s="16">
        <v>1</v>
      </c>
      <c r="E20" s="17" t="s">
        <v>85</v>
      </c>
      <c r="F20" s="18" t="s">
        <v>84</v>
      </c>
      <c r="G20" s="16">
        <v>3</v>
      </c>
      <c r="H20" s="18" t="s">
        <v>188</v>
      </c>
    </row>
    <row r="21" spans="1:8" s="18" customFormat="1" ht="15.75">
      <c r="A21" s="152">
        <v>19</v>
      </c>
      <c r="B21" s="20" t="s">
        <v>33</v>
      </c>
      <c r="C21" s="19" t="s">
        <v>19</v>
      </c>
      <c r="D21" s="16">
        <v>6</v>
      </c>
      <c r="E21" s="17" t="s">
        <v>78</v>
      </c>
      <c r="F21" s="17" t="s">
        <v>43</v>
      </c>
      <c r="G21" s="16">
        <v>3</v>
      </c>
      <c r="H21" s="18" t="s">
        <v>191</v>
      </c>
    </row>
    <row r="22" spans="1:8" s="18" customFormat="1" ht="15.75">
      <c r="A22" s="152">
        <v>19</v>
      </c>
      <c r="B22" s="20" t="s">
        <v>34</v>
      </c>
      <c r="C22" s="19" t="s">
        <v>20</v>
      </c>
      <c r="D22" s="16">
        <v>2</v>
      </c>
      <c r="E22" s="17" t="s">
        <v>79</v>
      </c>
      <c r="F22" s="17" t="s">
        <v>47</v>
      </c>
      <c r="G22" s="16">
        <v>3</v>
      </c>
      <c r="H22" s="18" t="s">
        <v>188</v>
      </c>
    </row>
    <row r="23" spans="1:8" s="18" customFormat="1" ht="15.75">
      <c r="A23" s="152">
        <v>19</v>
      </c>
      <c r="B23" s="20" t="s">
        <v>63</v>
      </c>
      <c r="C23" s="19" t="s">
        <v>10</v>
      </c>
      <c r="D23" s="16">
        <v>3</v>
      </c>
      <c r="E23" s="23" t="s">
        <v>92</v>
      </c>
      <c r="F23" s="17" t="s">
        <v>60</v>
      </c>
      <c r="G23" s="16">
        <v>3</v>
      </c>
      <c r="H23" s="18" t="s">
        <v>170</v>
      </c>
    </row>
    <row r="24" spans="1:8" s="18" customFormat="1" ht="15.75">
      <c r="A24" s="152">
        <v>23</v>
      </c>
      <c r="B24" s="20" t="s">
        <v>39</v>
      </c>
      <c r="C24" s="19" t="s">
        <v>11</v>
      </c>
      <c r="D24" s="16">
        <v>1</v>
      </c>
      <c r="E24" s="17" t="s">
        <v>218</v>
      </c>
      <c r="F24" s="17" t="s">
        <v>219</v>
      </c>
      <c r="G24" s="16">
        <v>2</v>
      </c>
      <c r="H24" s="18" t="s">
        <v>217</v>
      </c>
    </row>
    <row r="25" spans="1:8" s="18" customFormat="1" ht="15.75">
      <c r="A25" s="152">
        <v>23</v>
      </c>
      <c r="B25" s="20" t="s">
        <v>83</v>
      </c>
      <c r="C25" s="19" t="s">
        <v>12</v>
      </c>
      <c r="D25" s="16">
        <v>4</v>
      </c>
      <c r="E25" s="17" t="s">
        <v>90</v>
      </c>
      <c r="F25" s="17" t="s">
        <v>89</v>
      </c>
      <c r="G25" s="16">
        <v>2</v>
      </c>
      <c r="H25" s="18" t="s">
        <v>191</v>
      </c>
    </row>
    <row r="26" spans="1:8" s="18" customFormat="1" ht="15.75">
      <c r="A26" s="152">
        <v>25</v>
      </c>
      <c r="B26" s="20" t="s">
        <v>40</v>
      </c>
      <c r="C26" s="19" t="s">
        <v>9</v>
      </c>
      <c r="D26" s="16">
        <v>3</v>
      </c>
      <c r="E26" s="17" t="s">
        <v>167</v>
      </c>
      <c r="F26" s="17" t="s">
        <v>57</v>
      </c>
      <c r="G26" s="16">
        <v>1</v>
      </c>
      <c r="H26" s="18" t="s">
        <v>170</v>
      </c>
    </row>
    <row r="27" spans="1:8" s="18" customFormat="1" ht="15.75">
      <c r="A27" s="152">
        <v>25</v>
      </c>
      <c r="B27" s="20" t="s">
        <v>40</v>
      </c>
      <c r="C27" s="19" t="s">
        <v>9</v>
      </c>
      <c r="D27" s="16">
        <v>4</v>
      </c>
      <c r="E27" s="17" t="s">
        <v>169</v>
      </c>
      <c r="F27" s="17" t="s">
        <v>168</v>
      </c>
      <c r="G27" s="16">
        <v>1</v>
      </c>
      <c r="H27" s="18" t="s">
        <v>188</v>
      </c>
    </row>
    <row r="28" spans="1:8" s="18" customFormat="1" ht="15.75">
      <c r="A28" s="152">
        <v>25</v>
      </c>
      <c r="B28" s="20" t="s">
        <v>83</v>
      </c>
      <c r="C28" s="19" t="s">
        <v>12</v>
      </c>
      <c r="D28" s="16">
        <v>6</v>
      </c>
      <c r="E28" s="17" t="s">
        <v>86</v>
      </c>
      <c r="F28" s="17" t="s">
        <v>87</v>
      </c>
      <c r="G28" s="16">
        <v>1</v>
      </c>
      <c r="H28" s="18" t="s">
        <v>170</v>
      </c>
    </row>
    <row r="29" spans="1:8" s="18" customFormat="1" ht="15.75">
      <c r="A29" s="152">
        <v>25</v>
      </c>
      <c r="B29" s="20" t="s">
        <v>33</v>
      </c>
      <c r="C29" s="19" t="s">
        <v>19</v>
      </c>
      <c r="D29" s="16">
        <v>2</v>
      </c>
      <c r="E29" s="17" t="s">
        <v>123</v>
      </c>
      <c r="F29" s="17" t="s">
        <v>44</v>
      </c>
      <c r="G29" s="16">
        <v>1</v>
      </c>
      <c r="H29" s="18" t="s">
        <v>188</v>
      </c>
    </row>
    <row r="30" spans="1:7" s="18" customFormat="1" ht="15.75">
      <c r="A30" s="152">
        <v>25</v>
      </c>
      <c r="B30" s="20" t="s">
        <v>39</v>
      </c>
      <c r="C30" s="19" t="s">
        <v>11</v>
      </c>
      <c r="D30" s="16">
        <v>3</v>
      </c>
      <c r="E30" s="17" t="s">
        <v>220</v>
      </c>
      <c r="F30" s="17" t="s">
        <v>221</v>
      </c>
      <c r="G30" s="16">
        <v>1</v>
      </c>
    </row>
    <row r="31" spans="1:8" s="18" customFormat="1" ht="15.75">
      <c r="A31" s="152">
        <v>25</v>
      </c>
      <c r="B31" s="20" t="s">
        <v>40</v>
      </c>
      <c r="C31" s="19" t="s">
        <v>9</v>
      </c>
      <c r="D31" s="16">
        <v>2</v>
      </c>
      <c r="E31" s="17" t="s">
        <v>166</v>
      </c>
      <c r="F31" s="17" t="s">
        <v>165</v>
      </c>
      <c r="G31" s="16">
        <v>1</v>
      </c>
      <c r="H31" s="18" t="s">
        <v>188</v>
      </c>
    </row>
    <row r="32" spans="1:8" s="18" customFormat="1" ht="15.75">
      <c r="A32" s="9"/>
      <c r="B32" s="19" t="s">
        <v>35</v>
      </c>
      <c r="C32" s="9" t="s">
        <v>14</v>
      </c>
      <c r="D32" s="16">
        <v>2</v>
      </c>
      <c r="E32" s="17" t="s">
        <v>192</v>
      </c>
      <c r="F32" s="17" t="s">
        <v>49</v>
      </c>
      <c r="G32" s="16"/>
      <c r="H32" s="18" t="s">
        <v>188</v>
      </c>
    </row>
    <row r="33" spans="1:8" s="18" customFormat="1" ht="15.75">
      <c r="A33" s="9"/>
      <c r="B33" s="20" t="s">
        <v>34</v>
      </c>
      <c r="C33" s="19" t="s">
        <v>20</v>
      </c>
      <c r="D33" s="16">
        <v>4</v>
      </c>
      <c r="E33" s="17" t="s">
        <v>177</v>
      </c>
      <c r="F33" s="17" t="s">
        <v>48</v>
      </c>
      <c r="G33" s="16"/>
      <c r="H33" s="18" t="s">
        <v>191</v>
      </c>
    </row>
    <row r="34" spans="1:8" s="18" customFormat="1" ht="15.75">
      <c r="A34" s="9"/>
      <c r="B34" s="20" t="s">
        <v>38</v>
      </c>
      <c r="C34" s="19" t="s">
        <v>117</v>
      </c>
      <c r="D34" s="16">
        <v>2</v>
      </c>
      <c r="E34" s="17" t="s">
        <v>209</v>
      </c>
      <c r="F34" s="17" t="s">
        <v>210</v>
      </c>
      <c r="G34" s="16"/>
      <c r="H34" s="18" t="s">
        <v>188</v>
      </c>
    </row>
    <row r="35" spans="2:8" s="18" customFormat="1" ht="15.75">
      <c r="B35" s="20" t="s">
        <v>63</v>
      </c>
      <c r="C35" s="19" t="s">
        <v>10</v>
      </c>
      <c r="D35" s="16">
        <v>6</v>
      </c>
      <c r="E35" s="17" t="s">
        <v>94</v>
      </c>
      <c r="F35" s="17" t="s">
        <v>61</v>
      </c>
      <c r="G35" s="16"/>
      <c r="H35" s="18" t="s">
        <v>188</v>
      </c>
    </row>
    <row r="36" spans="2:8" s="18" customFormat="1" ht="15.75">
      <c r="B36" s="20" t="s">
        <v>37</v>
      </c>
      <c r="C36" s="19" t="s">
        <v>116</v>
      </c>
      <c r="D36" s="16">
        <v>3</v>
      </c>
      <c r="E36" s="17" t="s">
        <v>205</v>
      </c>
      <c r="F36" s="17" t="s">
        <v>206</v>
      </c>
      <c r="G36" s="16"/>
      <c r="H36" s="18" t="s">
        <v>188</v>
      </c>
    </row>
    <row r="37" spans="2:8" s="18" customFormat="1" ht="15.75">
      <c r="B37" s="20" t="s">
        <v>38</v>
      </c>
      <c r="C37" s="19" t="s">
        <v>117</v>
      </c>
      <c r="D37" s="16">
        <v>5</v>
      </c>
      <c r="E37" s="17" t="s">
        <v>213</v>
      </c>
      <c r="F37" s="17" t="s">
        <v>214</v>
      </c>
      <c r="G37" s="16"/>
      <c r="H37" s="18" t="s">
        <v>170</v>
      </c>
    </row>
    <row r="38" spans="2:8" s="18" customFormat="1" ht="15.75">
      <c r="B38" s="20" t="s">
        <v>38</v>
      </c>
      <c r="C38" s="19" t="s">
        <v>117</v>
      </c>
      <c r="D38" s="16">
        <v>1</v>
      </c>
      <c r="E38" s="17" t="s">
        <v>211</v>
      </c>
      <c r="F38" s="17" t="s">
        <v>212</v>
      </c>
      <c r="G38" s="16"/>
      <c r="H38" s="18" t="s">
        <v>188</v>
      </c>
    </row>
    <row r="39" spans="2:8" s="18" customFormat="1" ht="15.75">
      <c r="B39" s="20" t="s">
        <v>34</v>
      </c>
      <c r="C39" s="19" t="s">
        <v>20</v>
      </c>
      <c r="D39" s="16">
        <v>5</v>
      </c>
      <c r="E39" s="17" t="s">
        <v>176</v>
      </c>
      <c r="F39" s="17" t="s">
        <v>124</v>
      </c>
      <c r="G39" s="16"/>
      <c r="H39" s="18" t="s">
        <v>188</v>
      </c>
    </row>
  </sheetData>
  <printOptions horizontalCentered="1"/>
  <pageMargins left="0.5905511811023623" right="0.5905511811023623" top="1.535433070866142" bottom="0.5905511811023623" header="0.5118110236220472" footer="0.5118110236220472"/>
  <pageSetup horizontalDpi="600" verticalDpi="600" orientation="portrait" paperSize="9" r:id="rId1"/>
  <headerFooter alignWithMargins="0">
    <oddHeader>&amp;C&amp;"Times New Roman,Fett"&amp;14TORBALL ÖSTM 2004 GRAZ
TORSCHÜTZENLISTE HERREN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moser8</dc:creator>
  <cp:keywords/>
  <dc:description/>
  <cp:lastModifiedBy>AKHADRSCF</cp:lastModifiedBy>
  <cp:lastPrinted>2004-11-29T11:31:55Z</cp:lastPrinted>
  <dcterms:created xsi:type="dcterms:W3CDTF">2004-11-23T06:55:58Z</dcterms:created>
  <dcterms:modified xsi:type="dcterms:W3CDTF">2004-11-29T12:42:38Z</dcterms:modified>
  <cp:category/>
  <cp:version/>
  <cp:contentType/>
  <cp:contentStatus/>
</cp:coreProperties>
</file>